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240" windowHeight="11760" tabRatio="932"/>
  </bookViews>
  <sheets>
    <sheet name="چک لیست پایش  شهرستان " sheetId="5" r:id="rId1"/>
    <sheet name="جارت" sheetId="7" r:id="rId2"/>
  </sheets>
  <externalReferences>
    <externalReference r:id="rId3"/>
  </externalReferences>
  <definedNames>
    <definedName name="OLE_LINK1" localSheetId="0">'چک لیست پایش  شهرستان '!$A$4</definedName>
  </definedNames>
  <calcPr calcId="144525"/>
</workbook>
</file>

<file path=xl/calcChain.xml><?xml version="1.0" encoding="utf-8"?>
<calcChain xmlns="http://schemas.openxmlformats.org/spreadsheetml/2006/main">
  <c r="O105" i="5" l="1"/>
  <c r="Q105" i="5"/>
  <c r="S105" i="5" s="1"/>
  <c r="AQ6" i="7"/>
  <c r="AQ5" i="7"/>
  <c r="E115" i="5"/>
  <c r="N115" i="5"/>
  <c r="N116" i="5" s="1"/>
  <c r="U61" i="5"/>
  <c r="U30" i="5"/>
  <c r="U42" i="5" s="1"/>
  <c r="M11" i="7"/>
  <c r="K11" i="7"/>
  <c r="I11" i="7"/>
  <c r="G11" i="7"/>
  <c r="E11" i="7"/>
  <c r="B1" i="7"/>
  <c r="Z1" i="7"/>
  <c r="T1" i="7"/>
  <c r="N1" i="7"/>
  <c r="H1" i="7"/>
  <c r="AK6" i="7"/>
  <c r="AE6" i="7"/>
  <c r="Y6" i="7"/>
  <c r="S6" i="7"/>
  <c r="M6" i="7"/>
  <c r="G6" i="7"/>
  <c r="AK5" i="7"/>
  <c r="AE5" i="7"/>
  <c r="Y5" i="7"/>
  <c r="S5" i="7"/>
  <c r="M5" i="7"/>
  <c r="G5" i="7"/>
  <c r="AD4" i="7" l="1"/>
  <c r="R114" i="5" l="1"/>
  <c r="T114" i="5" s="1"/>
  <c r="Q114" i="5"/>
  <c r="S114" i="5" s="1"/>
  <c r="R113" i="5"/>
  <c r="T113" i="5" s="1"/>
  <c r="Q113" i="5"/>
  <c r="S113" i="5" s="1"/>
  <c r="R112" i="5"/>
  <c r="T112" i="5" s="1"/>
  <c r="Q112" i="5"/>
  <c r="S112" i="5" s="1"/>
  <c r="R111" i="5"/>
  <c r="T111" i="5" s="1"/>
  <c r="Q111" i="5"/>
  <c r="S111" i="5" s="1"/>
  <c r="R110" i="5"/>
  <c r="T110" i="5" s="1"/>
  <c r="Q110" i="5"/>
  <c r="R109" i="5"/>
  <c r="T109" i="5" s="1"/>
  <c r="Q109" i="5"/>
  <c r="S109" i="5" s="1"/>
  <c r="R108" i="5"/>
  <c r="T108" i="5" s="1"/>
  <c r="Q108" i="5"/>
  <c r="S108" i="5" s="1"/>
  <c r="R107" i="5"/>
  <c r="T107" i="5" s="1"/>
  <c r="Q107" i="5"/>
  <c r="S107" i="5" s="1"/>
  <c r="R106" i="5"/>
  <c r="T106" i="5" s="1"/>
  <c r="Q106" i="5"/>
  <c r="S106" i="5" s="1"/>
  <c r="R104" i="5"/>
  <c r="T104" i="5" s="1"/>
  <c r="Q104" i="5"/>
  <c r="S104" i="5" s="1"/>
  <c r="R103" i="5"/>
  <c r="T103" i="5" s="1"/>
  <c r="Q103" i="5"/>
  <c r="S103" i="5" s="1"/>
  <c r="R102" i="5"/>
  <c r="T102" i="5" s="1"/>
  <c r="Q102" i="5"/>
  <c r="S102" i="5" s="1"/>
  <c r="R101" i="5"/>
  <c r="T101" i="5" s="1"/>
  <c r="Q101" i="5"/>
  <c r="S101" i="5" s="1"/>
  <c r="R100" i="5"/>
  <c r="T100" i="5" s="1"/>
  <c r="Q100" i="5"/>
  <c r="S100" i="5" s="1"/>
  <c r="R99" i="5"/>
  <c r="T99" i="5" s="1"/>
  <c r="Q99" i="5"/>
  <c r="S99" i="5" s="1"/>
  <c r="R98" i="5"/>
  <c r="T98" i="5" s="1"/>
  <c r="Q98" i="5"/>
  <c r="S98" i="5" s="1"/>
  <c r="R97" i="5"/>
  <c r="T97" i="5" s="1"/>
  <c r="Q97" i="5"/>
  <c r="S97" i="5" s="1"/>
  <c r="R96" i="5"/>
  <c r="T96" i="5" s="1"/>
  <c r="Q96" i="5"/>
  <c r="S96" i="5" s="1"/>
  <c r="R95" i="5"/>
  <c r="T95" i="5" s="1"/>
  <c r="Q95" i="5"/>
  <c r="S95" i="5" s="1"/>
  <c r="R94" i="5"/>
  <c r="T94" i="5" s="1"/>
  <c r="Q94" i="5"/>
  <c r="S94" i="5" s="1"/>
  <c r="R93" i="5"/>
  <c r="T93" i="5" s="1"/>
  <c r="Q93" i="5"/>
  <c r="S93" i="5" s="1"/>
  <c r="R92" i="5"/>
  <c r="T92" i="5" s="1"/>
  <c r="Q92" i="5"/>
  <c r="S92" i="5" s="1"/>
  <c r="R91" i="5"/>
  <c r="T91" i="5" s="1"/>
  <c r="Q91" i="5"/>
  <c r="S91" i="5" s="1"/>
  <c r="R90" i="5"/>
  <c r="T90" i="5" s="1"/>
  <c r="Q90" i="5"/>
  <c r="S90" i="5" s="1"/>
  <c r="R89" i="5"/>
  <c r="T89" i="5" s="1"/>
  <c r="Q89" i="5"/>
  <c r="S89" i="5" s="1"/>
  <c r="R88" i="5"/>
  <c r="T88" i="5" s="1"/>
  <c r="Q88" i="5"/>
  <c r="S88" i="5" s="1"/>
  <c r="R87" i="5"/>
  <c r="T87" i="5" s="1"/>
  <c r="Q87" i="5"/>
  <c r="S87" i="5" s="1"/>
  <c r="R82" i="5"/>
  <c r="T82" i="5" s="1"/>
  <c r="Q82" i="5"/>
  <c r="S82" i="5" s="1"/>
  <c r="R81" i="5"/>
  <c r="T81" i="5" s="1"/>
  <c r="Q81" i="5"/>
  <c r="S81" i="5" s="1"/>
  <c r="R80" i="5"/>
  <c r="T80" i="5" s="1"/>
  <c r="Q80" i="5"/>
  <c r="S80" i="5" s="1"/>
  <c r="R79" i="5"/>
  <c r="T79" i="5" s="1"/>
  <c r="Q79" i="5"/>
  <c r="S79" i="5" s="1"/>
  <c r="R78" i="5"/>
  <c r="T78" i="5" s="1"/>
  <c r="T83" i="5" s="1"/>
  <c r="T84" i="5" s="1"/>
  <c r="Q78" i="5"/>
  <c r="S78" i="5" s="1"/>
  <c r="Q64" i="5"/>
  <c r="S64" i="5" s="1"/>
  <c r="R64" i="5"/>
  <c r="T64" i="5" s="1"/>
  <c r="Q65" i="5"/>
  <c r="S65" i="5" s="1"/>
  <c r="R65" i="5"/>
  <c r="T65" i="5" s="1"/>
  <c r="Q66" i="5"/>
  <c r="S66" i="5" s="1"/>
  <c r="R66" i="5"/>
  <c r="T66" i="5" s="1"/>
  <c r="Q67" i="5"/>
  <c r="S67" i="5" s="1"/>
  <c r="R67" i="5"/>
  <c r="T67" i="5" s="1"/>
  <c r="Q68" i="5"/>
  <c r="S68" i="5" s="1"/>
  <c r="R68" i="5"/>
  <c r="T68" i="5" s="1"/>
  <c r="Q69" i="5"/>
  <c r="S69" i="5" s="1"/>
  <c r="R69" i="5"/>
  <c r="T69" i="5" s="1"/>
  <c r="Q70" i="5"/>
  <c r="S70" i="5" s="1"/>
  <c r="R70" i="5"/>
  <c r="T70" i="5" s="1"/>
  <c r="Q71" i="5"/>
  <c r="S71" i="5" s="1"/>
  <c r="R71" i="5"/>
  <c r="T71" i="5" s="1"/>
  <c r="R73" i="5"/>
  <c r="T73" i="5" s="1"/>
  <c r="Q73" i="5"/>
  <c r="S73" i="5" s="1"/>
  <c r="R72" i="5"/>
  <c r="T72" i="5" s="1"/>
  <c r="Q72" i="5"/>
  <c r="S72" i="5" s="1"/>
  <c r="Q53" i="5"/>
  <c r="S53" i="5" s="1"/>
  <c r="R59" i="5"/>
  <c r="T59" i="5" s="1"/>
  <c r="Q59" i="5"/>
  <c r="S59" i="5" s="1"/>
  <c r="R58" i="5"/>
  <c r="T58" i="5" s="1"/>
  <c r="Q58" i="5"/>
  <c r="S58" i="5" s="1"/>
  <c r="R57" i="5"/>
  <c r="T57" i="5" s="1"/>
  <c r="Q57" i="5"/>
  <c r="S57" i="5" s="1"/>
  <c r="R56" i="5"/>
  <c r="T56" i="5" s="1"/>
  <c r="Q56" i="5"/>
  <c r="S56" i="5" s="1"/>
  <c r="R55" i="5"/>
  <c r="T55" i="5" s="1"/>
  <c r="Q55" i="5"/>
  <c r="S55" i="5" s="1"/>
  <c r="R54" i="5"/>
  <c r="T54" i="5" s="1"/>
  <c r="Q54" i="5"/>
  <c r="S54" i="5" s="1"/>
  <c r="R53" i="5"/>
  <c r="T53" i="5" s="1"/>
  <c r="R52" i="5"/>
  <c r="T52" i="5" s="1"/>
  <c r="Q52" i="5"/>
  <c r="S52" i="5" s="1"/>
  <c r="R51" i="5"/>
  <c r="T51" i="5" s="1"/>
  <c r="Q51" i="5"/>
  <c r="S51" i="5" s="1"/>
  <c r="R50" i="5"/>
  <c r="T50" i="5" s="1"/>
  <c r="Q50" i="5"/>
  <c r="S50" i="5" s="1"/>
  <c r="R49" i="5"/>
  <c r="T49" i="5" s="1"/>
  <c r="Q49" i="5"/>
  <c r="S49" i="5" s="1"/>
  <c r="R48" i="5"/>
  <c r="T48" i="5" s="1"/>
  <c r="Q48" i="5"/>
  <c r="S48" i="5" s="1"/>
  <c r="R47" i="5"/>
  <c r="T47" i="5" s="1"/>
  <c r="Q47" i="5"/>
  <c r="S47" i="5" s="1"/>
  <c r="R60" i="5"/>
  <c r="R61" i="5" s="1"/>
  <c r="U40" i="5"/>
  <c r="AM18" i="5"/>
  <c r="AI20" i="5"/>
  <c r="AI18" i="5"/>
  <c r="AI9" i="5"/>
  <c r="AI10" i="5"/>
  <c r="AI11" i="5"/>
  <c r="AI12" i="5"/>
  <c r="AI13" i="5"/>
  <c r="AI14" i="5"/>
  <c r="AI15" i="5"/>
  <c r="AI8" i="5"/>
  <c r="AF9" i="5"/>
  <c r="AF10" i="5"/>
  <c r="AF11" i="5"/>
  <c r="AF12" i="5"/>
  <c r="AF13" i="5"/>
  <c r="AF14" i="5"/>
  <c r="AF15" i="5"/>
  <c r="AF8" i="5"/>
  <c r="AD15" i="5"/>
  <c r="AD14" i="5"/>
  <c r="AD13" i="5"/>
  <c r="AD12" i="5"/>
  <c r="AD11" i="5"/>
  <c r="AD10" i="5"/>
  <c r="AD9" i="5"/>
  <c r="AD8" i="5"/>
  <c r="AB15" i="5"/>
  <c r="AB14" i="5"/>
  <c r="AB13" i="5"/>
  <c r="AB12" i="5"/>
  <c r="AB11" i="5"/>
  <c r="AB10" i="5"/>
  <c r="AB9" i="5"/>
  <c r="AB8" i="5"/>
  <c r="AC16" i="5"/>
  <c r="AD16" i="5" s="1"/>
  <c r="Z9" i="5"/>
  <c r="Z10" i="5"/>
  <c r="Z11" i="5"/>
  <c r="Z12" i="5"/>
  <c r="Z13" i="5"/>
  <c r="Z14" i="5"/>
  <c r="Z15" i="5"/>
  <c r="Z8" i="5"/>
  <c r="AH9" i="5"/>
  <c r="AH10" i="5"/>
  <c r="AH11" i="5"/>
  <c r="AH12" i="5"/>
  <c r="AH13" i="5"/>
  <c r="AH14" i="5"/>
  <c r="AH15" i="5"/>
  <c r="AH8" i="5"/>
  <c r="AA16" i="5"/>
  <c r="AB16" i="5" s="1"/>
  <c r="AE16" i="5"/>
  <c r="AF16" i="5" s="1"/>
  <c r="AG16" i="5"/>
  <c r="AH16" i="5" s="1"/>
  <c r="Y16" i="5"/>
  <c r="Z16" i="5" s="1"/>
  <c r="R41" i="5"/>
  <c r="T41" i="5" s="1"/>
  <c r="Q41" i="5"/>
  <c r="S41" i="5" s="1"/>
  <c r="R40" i="5"/>
  <c r="T40" i="5" s="1"/>
  <c r="Q40" i="5"/>
  <c r="S40" i="5" s="1"/>
  <c r="R39" i="5"/>
  <c r="T39" i="5" s="1"/>
  <c r="Q39" i="5"/>
  <c r="S39" i="5" s="1"/>
  <c r="R38" i="5"/>
  <c r="T38" i="5" s="1"/>
  <c r="Q38" i="5"/>
  <c r="S38" i="5" s="1"/>
  <c r="R37" i="5"/>
  <c r="T37" i="5" s="1"/>
  <c r="Q37" i="5"/>
  <c r="S37" i="5" s="1"/>
  <c r="R36" i="5"/>
  <c r="T36" i="5" s="1"/>
  <c r="Q36" i="5"/>
  <c r="S36" i="5" s="1"/>
  <c r="R35" i="5"/>
  <c r="T35" i="5" s="1"/>
  <c r="Q35" i="5"/>
  <c r="S35" i="5" s="1"/>
  <c r="R34" i="5"/>
  <c r="T34" i="5" s="1"/>
  <c r="Q34" i="5"/>
  <c r="S34" i="5" s="1"/>
  <c r="R33" i="5"/>
  <c r="T33" i="5" s="1"/>
  <c r="Q33" i="5"/>
  <c r="S33" i="5" s="1"/>
  <c r="R32" i="5"/>
  <c r="T32" i="5" s="1"/>
  <c r="Q32" i="5"/>
  <c r="S32" i="5" s="1"/>
  <c r="R31" i="5"/>
  <c r="T31" i="5" s="1"/>
  <c r="Q31" i="5"/>
  <c r="S31" i="5" s="1"/>
  <c r="S42" i="5" s="1"/>
  <c r="R29" i="5"/>
  <c r="T29" i="5" s="1"/>
  <c r="Q29" i="5"/>
  <c r="S29" i="5" s="1"/>
  <c r="R28" i="5"/>
  <c r="T28" i="5" s="1"/>
  <c r="Q28" i="5"/>
  <c r="S28" i="5" s="1"/>
  <c r="R27" i="5"/>
  <c r="T27" i="5" s="1"/>
  <c r="Q27" i="5"/>
  <c r="S27" i="5" s="1"/>
  <c r="R26" i="5"/>
  <c r="T26" i="5" s="1"/>
  <c r="Q26" i="5"/>
  <c r="S26" i="5" s="1"/>
  <c r="R25" i="5"/>
  <c r="T25" i="5" s="1"/>
  <c r="Q25" i="5"/>
  <c r="S25" i="5" s="1"/>
  <c r="R24" i="5"/>
  <c r="T24" i="5" s="1"/>
  <c r="Q24" i="5"/>
  <c r="S24" i="5" s="1"/>
  <c r="R23" i="5"/>
  <c r="T23" i="5" s="1"/>
  <c r="Q23" i="5"/>
  <c r="S23" i="5" s="1"/>
  <c r="R22" i="5"/>
  <c r="T22" i="5" s="1"/>
  <c r="Q22" i="5"/>
  <c r="S22" i="5" s="1"/>
  <c r="R21" i="5"/>
  <c r="T21" i="5" s="1"/>
  <c r="Q21" i="5"/>
  <c r="S21" i="5" s="1"/>
  <c r="R20" i="5"/>
  <c r="T20" i="5" s="1"/>
  <c r="Q20" i="5"/>
  <c r="S20" i="5" s="1"/>
  <c r="R19" i="5"/>
  <c r="T19" i="5" s="1"/>
  <c r="Q19" i="5"/>
  <c r="S19" i="5" s="1"/>
  <c r="R18" i="5"/>
  <c r="T18" i="5" s="1"/>
  <c r="Q18" i="5"/>
  <c r="S18" i="5" s="1"/>
  <c r="R17" i="5"/>
  <c r="T17" i="5" s="1"/>
  <c r="Q17" i="5"/>
  <c r="S17" i="5" s="1"/>
  <c r="R16" i="5"/>
  <c r="T16" i="5" s="1"/>
  <c r="Q16" i="5"/>
  <c r="S16" i="5" s="1"/>
  <c r="S30" i="5" s="1"/>
  <c r="Q7" i="5"/>
  <c r="S7" i="5" s="1"/>
  <c r="R7" i="5"/>
  <c r="T7" i="5" s="1"/>
  <c r="Q8" i="5"/>
  <c r="S8" i="5" s="1"/>
  <c r="R8" i="5"/>
  <c r="T8" i="5" s="1"/>
  <c r="Q9" i="5"/>
  <c r="S9" i="5" s="1"/>
  <c r="R9" i="5"/>
  <c r="T9" i="5" s="1"/>
  <c r="Q10" i="5"/>
  <c r="S10" i="5" s="1"/>
  <c r="R10" i="5"/>
  <c r="T10" i="5" s="1"/>
  <c r="Q11" i="5"/>
  <c r="S11" i="5" s="1"/>
  <c r="R11" i="5"/>
  <c r="T11" i="5" s="1"/>
  <c r="Q12" i="5"/>
  <c r="S12" i="5" s="1"/>
  <c r="R12" i="5"/>
  <c r="T12" i="5" s="1"/>
  <c r="Q13" i="5"/>
  <c r="S13" i="5" s="1"/>
  <c r="R13" i="5"/>
  <c r="T13" i="5" s="1"/>
  <c r="Q14" i="5"/>
  <c r="S14" i="5" s="1"/>
  <c r="R14" i="5"/>
  <c r="T14" i="5" s="1"/>
  <c r="R6" i="5"/>
  <c r="T6" i="5" s="1"/>
  <c r="Q6" i="5"/>
  <c r="S6" i="5" s="1"/>
  <c r="Q42" i="5"/>
  <c r="E60" i="5"/>
  <c r="E61" i="5" s="1"/>
  <c r="F74" i="5"/>
  <c r="G74" i="5"/>
  <c r="H74" i="5"/>
  <c r="I74" i="5"/>
  <c r="J74" i="5"/>
  <c r="K74" i="5"/>
  <c r="L74" i="5"/>
  <c r="M74" i="5"/>
  <c r="N74" i="5"/>
  <c r="E74" i="5"/>
  <c r="G60" i="5"/>
  <c r="G61" i="5" s="1"/>
  <c r="M115" i="5"/>
  <c r="M116" i="5" s="1"/>
  <c r="L115" i="5"/>
  <c r="K115" i="5"/>
  <c r="J115" i="5"/>
  <c r="I115" i="5"/>
  <c r="H115" i="5"/>
  <c r="G115" i="5"/>
  <c r="F115" i="5"/>
  <c r="E116" i="5"/>
  <c r="P114" i="5"/>
  <c r="O114" i="5"/>
  <c r="P113" i="5"/>
  <c r="O113" i="5"/>
  <c r="P112" i="5"/>
  <c r="O112" i="5"/>
  <c r="P111" i="5"/>
  <c r="O111" i="5"/>
  <c r="P110" i="5"/>
  <c r="O110" i="5"/>
  <c r="P109" i="5"/>
  <c r="O109" i="5"/>
  <c r="P108" i="5"/>
  <c r="O108" i="5"/>
  <c r="P107" i="5"/>
  <c r="O107" i="5"/>
  <c r="P106" i="5"/>
  <c r="O106" i="5"/>
  <c r="P104" i="5"/>
  <c r="O104" i="5"/>
  <c r="P103" i="5"/>
  <c r="O103" i="5"/>
  <c r="P102" i="5"/>
  <c r="O102" i="5"/>
  <c r="P101" i="5"/>
  <c r="O101" i="5"/>
  <c r="P100" i="5"/>
  <c r="O100" i="5"/>
  <c r="P99" i="5"/>
  <c r="O99" i="5"/>
  <c r="P98" i="5"/>
  <c r="O98" i="5"/>
  <c r="P97" i="5"/>
  <c r="O97" i="5"/>
  <c r="P96" i="5"/>
  <c r="O96" i="5"/>
  <c r="P95" i="5"/>
  <c r="O95" i="5"/>
  <c r="P94" i="5"/>
  <c r="O94" i="5"/>
  <c r="P93" i="5"/>
  <c r="O93" i="5"/>
  <c r="P92" i="5"/>
  <c r="O92" i="5"/>
  <c r="P91" i="5"/>
  <c r="O91" i="5"/>
  <c r="P90" i="5"/>
  <c r="O90" i="5"/>
  <c r="P89" i="5"/>
  <c r="O89" i="5"/>
  <c r="P88" i="5"/>
  <c r="O88" i="5"/>
  <c r="P87" i="5"/>
  <c r="P115" i="5" s="1"/>
  <c r="O87" i="5"/>
  <c r="N83" i="5"/>
  <c r="M83" i="5"/>
  <c r="M84" i="5" s="1"/>
  <c r="L83" i="5"/>
  <c r="L84" i="5" s="1"/>
  <c r="K83" i="5"/>
  <c r="K84" i="5" s="1"/>
  <c r="J83" i="5"/>
  <c r="J84" i="5" s="1"/>
  <c r="I83" i="5"/>
  <c r="I84" i="5" s="1"/>
  <c r="H83" i="5"/>
  <c r="H84" i="5" s="1"/>
  <c r="G83" i="5"/>
  <c r="G84" i="5" s="1"/>
  <c r="F83" i="5"/>
  <c r="F84" i="5" s="1"/>
  <c r="E83" i="5"/>
  <c r="P82" i="5"/>
  <c r="O82" i="5"/>
  <c r="P81" i="5"/>
  <c r="O81" i="5"/>
  <c r="P80" i="5"/>
  <c r="O80" i="5"/>
  <c r="P79" i="5"/>
  <c r="O79" i="5"/>
  <c r="P78" i="5"/>
  <c r="P83" i="5" s="1"/>
  <c r="P84" i="5" s="1"/>
  <c r="O78" i="5"/>
  <c r="P73" i="5"/>
  <c r="O73" i="5"/>
  <c r="P72" i="5"/>
  <c r="O72" i="5"/>
  <c r="P71" i="5"/>
  <c r="O71" i="5"/>
  <c r="P70" i="5"/>
  <c r="O70" i="5"/>
  <c r="P69" i="5"/>
  <c r="O69" i="5"/>
  <c r="P68" i="5"/>
  <c r="O68" i="5"/>
  <c r="P67" i="5"/>
  <c r="O67" i="5"/>
  <c r="P66" i="5"/>
  <c r="O66" i="5"/>
  <c r="P65" i="5"/>
  <c r="O65" i="5"/>
  <c r="P64" i="5"/>
  <c r="O64" i="5"/>
  <c r="N60" i="5"/>
  <c r="N61" i="5" s="1"/>
  <c r="M60" i="5"/>
  <c r="M61" i="5" s="1"/>
  <c r="L60" i="5"/>
  <c r="L61" i="5" s="1"/>
  <c r="K60" i="5"/>
  <c r="K61" i="5" s="1"/>
  <c r="J60" i="5"/>
  <c r="J61" i="5" s="1"/>
  <c r="I60" i="5"/>
  <c r="I61" i="5" s="1"/>
  <c r="H60" i="5"/>
  <c r="H61" i="5" s="1"/>
  <c r="F60" i="5"/>
  <c r="F61" i="5" s="1"/>
  <c r="P59" i="5"/>
  <c r="O59" i="5"/>
  <c r="P58" i="5"/>
  <c r="O58" i="5"/>
  <c r="P57" i="5"/>
  <c r="O57" i="5"/>
  <c r="P56" i="5"/>
  <c r="O56" i="5"/>
  <c r="P55" i="5"/>
  <c r="O55" i="5"/>
  <c r="P54" i="5"/>
  <c r="O54" i="5"/>
  <c r="P53" i="5"/>
  <c r="O53" i="5"/>
  <c r="P52" i="5"/>
  <c r="O52" i="5"/>
  <c r="P51" i="5"/>
  <c r="O51" i="5"/>
  <c r="P50" i="5"/>
  <c r="O50" i="5"/>
  <c r="P49" i="5"/>
  <c r="O49" i="5"/>
  <c r="P48" i="5"/>
  <c r="O48" i="5"/>
  <c r="P47" i="5"/>
  <c r="O47" i="5"/>
  <c r="N42" i="5"/>
  <c r="M42" i="5"/>
  <c r="L42" i="5"/>
  <c r="K42" i="5"/>
  <c r="J42" i="5"/>
  <c r="I42" i="5"/>
  <c r="H42" i="5"/>
  <c r="G42" i="5"/>
  <c r="F42" i="5"/>
  <c r="E42" i="5"/>
  <c r="P41" i="5"/>
  <c r="O41" i="5"/>
  <c r="P40" i="5"/>
  <c r="O40" i="5"/>
  <c r="P39" i="5"/>
  <c r="O39" i="5"/>
  <c r="P38" i="5"/>
  <c r="O38" i="5"/>
  <c r="P37" i="5"/>
  <c r="O37" i="5"/>
  <c r="P36" i="5"/>
  <c r="O36" i="5"/>
  <c r="P35" i="5"/>
  <c r="O35" i="5"/>
  <c r="P34" i="5"/>
  <c r="O34" i="5"/>
  <c r="P33" i="5"/>
  <c r="O33" i="5"/>
  <c r="P32" i="5"/>
  <c r="O32" i="5"/>
  <c r="P31" i="5"/>
  <c r="P42" i="5" s="1"/>
  <c r="O31" i="5"/>
  <c r="N30" i="5"/>
  <c r="M30" i="5"/>
  <c r="L30" i="5"/>
  <c r="K30" i="5"/>
  <c r="J30" i="5"/>
  <c r="I30" i="5"/>
  <c r="H30" i="5"/>
  <c r="G30" i="5"/>
  <c r="F30" i="5"/>
  <c r="E30" i="5"/>
  <c r="P29" i="5"/>
  <c r="O29" i="5"/>
  <c r="P28" i="5"/>
  <c r="O28" i="5"/>
  <c r="P27" i="5"/>
  <c r="O27" i="5"/>
  <c r="P26" i="5"/>
  <c r="O26" i="5"/>
  <c r="P25" i="5"/>
  <c r="O25" i="5"/>
  <c r="P24" i="5"/>
  <c r="O24" i="5"/>
  <c r="P23" i="5"/>
  <c r="O23" i="5"/>
  <c r="P22" i="5"/>
  <c r="O22" i="5"/>
  <c r="P21" i="5"/>
  <c r="O21" i="5"/>
  <c r="P20" i="5"/>
  <c r="O20" i="5"/>
  <c r="P19" i="5"/>
  <c r="O19" i="5"/>
  <c r="P18" i="5"/>
  <c r="O18" i="5"/>
  <c r="P17" i="5"/>
  <c r="O17" i="5"/>
  <c r="P16" i="5"/>
  <c r="P30" i="5" s="1"/>
  <c r="O16" i="5"/>
  <c r="N15" i="5"/>
  <c r="M15" i="5"/>
  <c r="L15" i="5"/>
  <c r="K15" i="5"/>
  <c r="J15" i="5"/>
  <c r="I15" i="5"/>
  <c r="H15" i="5"/>
  <c r="G15" i="5"/>
  <c r="F15" i="5"/>
  <c r="E15" i="5"/>
  <c r="P14" i="5"/>
  <c r="O14" i="5"/>
  <c r="P13" i="5"/>
  <c r="O13" i="5"/>
  <c r="P12" i="5"/>
  <c r="O12" i="5"/>
  <c r="P11" i="5"/>
  <c r="O11" i="5"/>
  <c r="P10" i="5"/>
  <c r="O10" i="5"/>
  <c r="P9" i="5"/>
  <c r="O9" i="5"/>
  <c r="P8" i="5"/>
  <c r="O8" i="5"/>
  <c r="P7" i="5"/>
  <c r="O7" i="5"/>
  <c r="P6" i="5"/>
  <c r="P15" i="5" s="1"/>
  <c r="O6" i="5"/>
  <c r="S83" i="5" l="1"/>
  <c r="S84" i="5" s="1"/>
  <c r="R30" i="5"/>
  <c r="S15" i="5"/>
  <c r="O115" i="5"/>
  <c r="O116" i="5" s="1"/>
  <c r="O42" i="5"/>
  <c r="R42" i="5"/>
  <c r="T30" i="5"/>
  <c r="T42" i="5"/>
  <c r="T60" i="5"/>
  <c r="T61" i="5" s="1"/>
  <c r="AM4" i="7" s="1"/>
  <c r="AG4" i="7"/>
  <c r="R14" i="7"/>
  <c r="G14" i="7"/>
  <c r="I3" i="7"/>
  <c r="I14" i="7"/>
  <c r="O3" i="7"/>
  <c r="K14" i="7"/>
  <c r="U3" i="7"/>
  <c r="M14" i="7"/>
  <c r="AA3" i="7"/>
  <c r="E84" i="5"/>
  <c r="G16" i="7"/>
  <c r="K3" i="7"/>
  <c r="I16" i="7"/>
  <c r="Q3" i="7"/>
  <c r="K16" i="7"/>
  <c r="W3" i="7"/>
  <c r="M16" i="7"/>
  <c r="AC3" i="7"/>
  <c r="F3" i="7"/>
  <c r="E17" i="7"/>
  <c r="G116" i="5"/>
  <c r="I116" i="5"/>
  <c r="K116" i="5"/>
  <c r="E14" i="7"/>
  <c r="C3" i="7"/>
  <c r="P14" i="7"/>
  <c r="O16" i="7"/>
  <c r="AO3" i="7"/>
  <c r="S110" i="5"/>
  <c r="S115" i="5" s="1"/>
  <c r="S116" i="5" s="1"/>
  <c r="Q115" i="5"/>
  <c r="Q116" i="5" s="1"/>
  <c r="C4" i="7"/>
  <c r="F14" i="7"/>
  <c r="H75" i="5"/>
  <c r="I4" i="7"/>
  <c r="H14" i="7"/>
  <c r="J75" i="5"/>
  <c r="O4" i="7"/>
  <c r="J14" i="7"/>
  <c r="L75" i="5"/>
  <c r="U4" i="7"/>
  <c r="L14" i="7"/>
  <c r="N75" i="5"/>
  <c r="AA4" i="7"/>
  <c r="N14" i="7"/>
  <c r="E4" i="7"/>
  <c r="F16" i="7"/>
  <c r="K4" i="7"/>
  <c r="H16" i="7"/>
  <c r="Q4" i="7"/>
  <c r="J16" i="7"/>
  <c r="W4" i="7"/>
  <c r="L16" i="7"/>
  <c r="N84" i="5"/>
  <c r="F116" i="5"/>
  <c r="F4" i="7" s="1"/>
  <c r="H116" i="5"/>
  <c r="L4" i="7" s="1"/>
  <c r="J116" i="5"/>
  <c r="R4" i="7" s="1"/>
  <c r="L116" i="5"/>
  <c r="X4" i="7" s="1"/>
  <c r="AO4" i="7"/>
  <c r="P16" i="7"/>
  <c r="T15" i="5"/>
  <c r="S43" i="5"/>
  <c r="Y19" i="5"/>
  <c r="AC19" i="5"/>
  <c r="Q30" i="5"/>
  <c r="T74" i="5"/>
  <c r="T75" i="5" s="1"/>
  <c r="Q74" i="5"/>
  <c r="Q75" i="5" s="1"/>
  <c r="Q83" i="5"/>
  <c r="Q84" i="5" s="1"/>
  <c r="AC21" i="5"/>
  <c r="E43" i="5"/>
  <c r="AA19" i="5"/>
  <c r="AE19" i="5"/>
  <c r="O60" i="5"/>
  <c r="S60" i="5"/>
  <c r="S61" i="5" s="1"/>
  <c r="Q60" i="5"/>
  <c r="Q61" i="5" s="1"/>
  <c r="S74" i="5"/>
  <c r="S75" i="5" s="1"/>
  <c r="R74" i="5"/>
  <c r="R75" i="5" s="1"/>
  <c r="R83" i="5"/>
  <c r="R84" i="5" s="1"/>
  <c r="P116" i="5"/>
  <c r="N17" i="7"/>
  <c r="R115" i="5"/>
  <c r="R116" i="5" s="1"/>
  <c r="T115" i="5"/>
  <c r="T116" i="5" s="1"/>
  <c r="AI16" i="5"/>
  <c r="Y17" i="5" s="1"/>
  <c r="AG19" i="5"/>
  <c r="R15" i="5"/>
  <c r="R43" i="5" s="1"/>
  <c r="G75" i="5"/>
  <c r="I75" i="5"/>
  <c r="K75" i="5"/>
  <c r="M75" i="5"/>
  <c r="Q15" i="5"/>
  <c r="Q43" i="5" s="1"/>
  <c r="O83" i="5"/>
  <c r="O84" i="5" s="1"/>
  <c r="O30" i="5"/>
  <c r="O15" i="5"/>
  <c r="F43" i="5"/>
  <c r="H43" i="5"/>
  <c r="J43" i="5"/>
  <c r="L43" i="5"/>
  <c r="N43" i="5"/>
  <c r="G43" i="5"/>
  <c r="I43" i="5"/>
  <c r="K43" i="5"/>
  <c r="M43" i="5"/>
  <c r="F75" i="5"/>
  <c r="P74" i="5"/>
  <c r="P75" i="5" s="1"/>
  <c r="E75" i="5"/>
  <c r="O74" i="5"/>
  <c r="P60" i="5"/>
  <c r="P61" i="5" s="1"/>
  <c r="T43" i="5" l="1"/>
  <c r="AF3" i="7"/>
  <c r="Q13" i="7"/>
  <c r="Q44" i="5"/>
  <c r="M44" i="5"/>
  <c r="Z3" i="7"/>
  <c r="M13" i="7"/>
  <c r="I44" i="5"/>
  <c r="N3" i="7"/>
  <c r="I13" i="7"/>
  <c r="N44" i="5"/>
  <c r="Z4" i="7"/>
  <c r="N13" i="7"/>
  <c r="J44" i="5"/>
  <c r="N4" i="7"/>
  <c r="J13" i="7"/>
  <c r="F44" i="5"/>
  <c r="B4" i="7"/>
  <c r="F13" i="7"/>
  <c r="P43" i="5"/>
  <c r="P44" i="5" s="1"/>
  <c r="V3" i="7"/>
  <c r="K15" i="7"/>
  <c r="J3" i="7"/>
  <c r="G15" i="7"/>
  <c r="AJ4" i="7"/>
  <c r="R17" i="7"/>
  <c r="AH4" i="7"/>
  <c r="R15" i="7"/>
  <c r="Q14" i="7"/>
  <c r="AG3" i="7"/>
  <c r="E13" i="7"/>
  <c r="B3" i="7"/>
  <c r="O43" i="5"/>
  <c r="Q16" i="7"/>
  <c r="AI3" i="7"/>
  <c r="AN4" i="7"/>
  <c r="P15" i="7"/>
  <c r="AL3" i="7"/>
  <c r="S44" i="5"/>
  <c r="O13" i="7"/>
  <c r="AB4" i="7"/>
  <c r="N15" i="7"/>
  <c r="P4" i="7"/>
  <c r="J15" i="7"/>
  <c r="AJ3" i="7"/>
  <c r="Q17" i="7"/>
  <c r="AD3" i="7"/>
  <c r="M17" i="7"/>
  <c r="K17" i="7"/>
  <c r="X3" i="7"/>
  <c r="R3" i="7"/>
  <c r="I17" i="7"/>
  <c r="G17" i="7"/>
  <c r="L3" i="7"/>
  <c r="D3" i="7"/>
  <c r="E15" i="7"/>
  <c r="D4" i="7"/>
  <c r="F15" i="7"/>
  <c r="K44" i="5"/>
  <c r="T3" i="7"/>
  <c r="K13" i="7"/>
  <c r="H3" i="7"/>
  <c r="G13" i="7"/>
  <c r="G44" i="5"/>
  <c r="L44" i="5"/>
  <c r="T4" i="7"/>
  <c r="L13" i="7"/>
  <c r="H4" i="7"/>
  <c r="H13" i="7"/>
  <c r="H44" i="5"/>
  <c r="AB3" i="7"/>
  <c r="M15" i="7"/>
  <c r="P3" i="7"/>
  <c r="I15" i="7"/>
  <c r="AF4" i="7"/>
  <c r="R13" i="7"/>
  <c r="R44" i="5"/>
  <c r="AP4" i="7"/>
  <c r="P17" i="7"/>
  <c r="AI4" i="7"/>
  <c r="R16" i="7"/>
  <c r="AN3" i="7"/>
  <c r="O15" i="7"/>
  <c r="O14" i="7"/>
  <c r="AM3" i="7"/>
  <c r="AL4" i="7"/>
  <c r="P13" i="7"/>
  <c r="T44" i="5"/>
  <c r="AH3" i="7"/>
  <c r="Q15" i="7"/>
  <c r="AC4" i="7"/>
  <c r="N16" i="7"/>
  <c r="V4" i="7"/>
  <c r="L15" i="7"/>
  <c r="J4" i="7"/>
  <c r="H15" i="7"/>
  <c r="AP3" i="7"/>
  <c r="O17" i="7"/>
  <c r="E16" i="7"/>
  <c r="E3" i="7"/>
  <c r="L17" i="7"/>
  <c r="J117" i="5"/>
  <c r="J118" i="5" s="1"/>
  <c r="H17" i="7"/>
  <c r="F117" i="5"/>
  <c r="F118" i="5" s="1"/>
  <c r="N117" i="5"/>
  <c r="E117" i="5"/>
  <c r="E44" i="5"/>
  <c r="L117" i="5"/>
  <c r="L118" i="5" s="1"/>
  <c r="J17" i="7"/>
  <c r="H117" i="5"/>
  <c r="H118" i="5" s="1"/>
  <c r="F17" i="7"/>
  <c r="M117" i="5"/>
  <c r="K117" i="5"/>
  <c r="K118" i="5" s="1"/>
  <c r="I117" i="5"/>
  <c r="I118" i="5" s="1"/>
  <c r="G117" i="5"/>
  <c r="G118" i="5" s="1"/>
  <c r="AJ9" i="5"/>
  <c r="AJ15" i="5"/>
  <c r="O44" i="5"/>
  <c r="O61" i="5"/>
  <c r="O75" i="5"/>
  <c r="H18" i="7" l="1"/>
  <c r="M4" i="7"/>
  <c r="J18" i="7"/>
  <c r="S4" i="7"/>
  <c r="F18" i="7"/>
  <c r="G4" i="7"/>
  <c r="L18" i="7"/>
  <c r="Y4" i="7"/>
  <c r="G18" i="7"/>
  <c r="M3" i="7"/>
  <c r="K18" i="7"/>
  <c r="Y3" i="7"/>
  <c r="I18" i="7"/>
  <c r="S3" i="7"/>
  <c r="Q117" i="5"/>
  <c r="S117" i="5" s="1"/>
  <c r="S118" i="5" s="1"/>
  <c r="F122" i="5"/>
  <c r="F123" i="5" s="1"/>
  <c r="E118" i="5"/>
  <c r="R117" i="5"/>
  <c r="T117" i="5" s="1"/>
  <c r="N118" i="5"/>
  <c r="R118" i="5"/>
  <c r="M118" i="5"/>
  <c r="O117" i="5"/>
  <c r="O118" i="5" s="1"/>
  <c r="AJ8" i="5"/>
  <c r="AJ16" i="5"/>
  <c r="AJ14" i="5"/>
  <c r="AG17" i="5"/>
  <c r="AE17" i="5"/>
  <c r="AJ12" i="5"/>
  <c r="AJ13" i="5"/>
  <c r="AJ10" i="5"/>
  <c r="AJ11" i="5"/>
  <c r="AC17" i="5"/>
  <c r="AA17" i="5"/>
  <c r="P117" i="5"/>
  <c r="P118" i="5" s="1"/>
  <c r="AI17" i="5" l="1"/>
  <c r="Q118" i="5"/>
  <c r="Q18" i="7" s="1"/>
  <c r="N18" i="7"/>
  <c r="AE4" i="7"/>
  <c r="E18" i="7"/>
  <c r="G3" i="7"/>
  <c r="O18" i="7"/>
  <c r="AQ3" i="7"/>
  <c r="M18" i="7"/>
  <c r="AE3" i="7"/>
  <c r="AK4" i="7"/>
  <c r="R18" i="7"/>
  <c r="T118" i="5"/>
  <c r="AK3" i="7" l="1"/>
  <c r="AQ4" i="7"/>
  <c r="P18" i="7"/>
</calcChain>
</file>

<file path=xl/sharedStrings.xml><?xml version="1.0" encoding="utf-8"?>
<sst xmlns="http://schemas.openxmlformats.org/spreadsheetml/2006/main" count="366" uniqueCount="149">
  <si>
    <t>چک لیست پایش واحد آمار و IT درسطح ستاد شهرستان ……….</t>
  </si>
  <si>
    <t xml:space="preserve">نام دانشگاه:                                                                          نام نام خانوادگی بازدید کننده :                                                                     تاریخ بازدید :
</t>
  </si>
  <si>
    <t>اسامی کارکنان ستاد :</t>
  </si>
  <si>
    <t>فرآیند</t>
  </si>
  <si>
    <t>ریز فرایند</t>
  </si>
  <si>
    <t>ردیف</t>
  </si>
  <si>
    <t>نوع فعالیت</t>
  </si>
  <si>
    <t>زیج وشاخص</t>
  </si>
  <si>
    <t>گزارش آمار</t>
  </si>
  <si>
    <t xml:space="preserve">جمعیت </t>
  </si>
  <si>
    <t>نظام ثبت مرگ</t>
  </si>
  <si>
    <t>IT</t>
  </si>
  <si>
    <t>میانگین</t>
  </si>
  <si>
    <t>پایش1</t>
  </si>
  <si>
    <t>پایش2</t>
  </si>
  <si>
    <t>برنامه ریزی</t>
  </si>
  <si>
    <t>آموزش</t>
  </si>
  <si>
    <t>آیا  نیروهای جدید الاستخدام آموزشها ی مرتبط با برنامه را در بدو ورود دیده اند ؟</t>
  </si>
  <si>
    <t>آيا برنامه هاي آموزشي مورد تاكيد ستاد استان جهت کارکنان برگزارشده است ؟</t>
  </si>
  <si>
    <t>آیا نیازسنجی آموزشی گروه های هدف برنامه انجام  شده است؟</t>
  </si>
  <si>
    <t>آیا  دوره ها ی آموزشی مورد نياز منطقه براساس نیاز سنجی برگزار شده است ؟</t>
  </si>
  <si>
    <t>آيا محتوي آموزشي براساس منابع معتبرعلمي / محتوي هاي ارسالي تدوين شده است ؟</t>
  </si>
  <si>
    <t>آيا محتوي آموزشي دراختيارشركت كنندگان قرارگرفته است ؟</t>
  </si>
  <si>
    <t>آیا گزارش برگزاری دوره آموزشی شهرستان مورد نظربه روسای شهرستان و سطوح مافوق درستاد استان ارسال شده است ؟</t>
  </si>
  <si>
    <t>آیا  مجموعه مستندات برگزاری دوره های آموزشی موجود است؟</t>
  </si>
  <si>
    <t>آیا برنامه ی ارزشیابی اثربخشی دراز مدت برنامه هاي آموزشي صورت گرفته است ؟</t>
  </si>
  <si>
    <t>جمع</t>
  </si>
  <si>
    <t>برنامه عملیاتی</t>
  </si>
  <si>
    <t>آیا اطلاعات عمومی شهرستان دروضعیت موجود برنامه ثبت شده است؟</t>
  </si>
  <si>
    <t>آیا مشكلات منطقه /واحد تحت پوشش شناسایی واولويت بندي شده است ؟</t>
  </si>
  <si>
    <t>آیا روابط علت ومعلولی مشکلات موجوددربرنامه ترسیم گردیده است؟</t>
  </si>
  <si>
    <t>آیا فهرست فرآیندهای جاری مرتبط با امورموجود است؟</t>
  </si>
  <si>
    <t>آیا گردش کار فرآیندهای غیر آموزشی ترسیم شده است ؟</t>
  </si>
  <si>
    <t>آیا درتدوین برنامه عملیاتی به میزان دستیابی به اهداف سال قبل توجه شده است؟</t>
  </si>
  <si>
    <t>آیا تعیین اهداف برنامه عملیاتی متناسب با وضعیت موجود انجام شده است؟</t>
  </si>
  <si>
    <t>آیا تعیین استراتژی متناسب با اهداف بطور صحیح انجام شده است؟</t>
  </si>
  <si>
    <t>آیا شاخصهای برنامه براساس شرایط منطقه تحلیل وفعالیت مداخله برای بهبود طراحی شده است؟</t>
  </si>
  <si>
    <t xml:space="preserve"> آیا برنامه عملياتي دارای جداول استاندارد فعاليت هاي تفصيلي می باشد ؟</t>
  </si>
  <si>
    <t>آيا جداول زمان بندي (جدول گانت) براي برنامه عملياتي موجود است ؟</t>
  </si>
  <si>
    <t>آیا دلايل تأخیرو یا عدم اجرای فعاليت در زمان مقرردرجدول گانت مشخص شده است؟</t>
  </si>
  <si>
    <t>آیا میزان کلی بودجه مورد نیاز برنامه تعیین گردیده است؟</t>
  </si>
  <si>
    <t>آيابرنامه عملیاتی بموقع تدوین وبه سطح بالاتر گزارش شده است؟</t>
  </si>
  <si>
    <t>آیاهماهنگی ومشارکت  با گروه ها و واحدهای  مرتبط  درون بخشی (ستاد و مراکز تابعه) انجام شده است؟</t>
  </si>
  <si>
    <t xml:space="preserve">هماهنگي هاي ستادي پشتيباني   </t>
  </si>
  <si>
    <t>آیاهماهنگی ومشارکت  با سایر بخش های دانشگاه  انجام شده است؟</t>
  </si>
  <si>
    <t>آیاهماهنگی ومشارکت  برون بخشی  لازم  انجام شده است؟</t>
  </si>
  <si>
    <t>آیا اعضا كميته مطابق با آيين نامه تعيين وجهت آنان ابلاغ صادرشده است؟</t>
  </si>
  <si>
    <t>آیاجلسات كميته براساس برنامه زمان بندي تشكيل شده است؟</t>
  </si>
  <si>
    <r>
      <t xml:space="preserve">جلسات كميته با حضور رئیس حداقل </t>
    </r>
    <r>
      <rPr>
        <b/>
        <sz val="10"/>
        <color rgb="FFFF0000"/>
        <rFont val="Arial"/>
        <family val="2"/>
      </rPr>
      <t>3/5</t>
    </r>
    <r>
      <rPr>
        <b/>
        <sz val="10"/>
        <color theme="1"/>
        <rFont val="Arial"/>
        <family val="2"/>
      </rPr>
      <t xml:space="preserve"> اعضا مربوطه تشكيل شده است؟</t>
    </r>
  </si>
  <si>
    <t>آیا موضوع جلسات کمیته  براساس دستورالعمل کمیته کشوری / استانی  بوده است ؟</t>
  </si>
  <si>
    <t>آیاصورت جلسات كميته ها موجود است؟</t>
  </si>
  <si>
    <t>آیا پیرو برگزاری جلسات کمیته اجرایی مداخلات لازم طراحی شده است؟</t>
  </si>
  <si>
    <t>آیااجراي مصوبات كميته پيگيري شده است؟</t>
  </si>
  <si>
    <t xml:space="preserve">آیا مسائل مورد نظربرنامه درصورت لزوم درسطوح بالاتر مطرح شده است ؟ </t>
  </si>
  <si>
    <t>جمع امتیاز  فرایند برنامه ریزی</t>
  </si>
  <si>
    <t xml:space="preserve">درصد  </t>
  </si>
  <si>
    <t>سازماندهی</t>
  </si>
  <si>
    <t xml:space="preserve">دستورالعمل ها </t>
  </si>
  <si>
    <t>آیا دستورالعمل های ارسالی از  استان درواحد موجود است  ؟</t>
  </si>
  <si>
    <t>آیا لیست دستورالعمل ها تهیه ودرواحدموجود است؟</t>
  </si>
  <si>
    <t>آيا هماهنگي  لازم براي توجيه دستور العمل ها دربخش هاي دولتي/ خصوصی  انجام شده است ؟</t>
  </si>
  <si>
    <t>آیا مجموعه دستورالعمل هاو بخشنامه ها ی برنامه های مرتبط به واحدهای تابعه  بموقع ارسال شده است؟</t>
  </si>
  <si>
    <t xml:space="preserve">مواد آموزشی وتجهیزات،منابع  وامکانات </t>
  </si>
  <si>
    <t>آیا آخرین مواد آموزشی ؛ کمک آموزشی  و تجهیزات موجود است ؟</t>
  </si>
  <si>
    <t>آیا موادآموزشی و کمک آموزشی  موجود براساس جمعیت گروههای هدف  وجود دارد ؟</t>
  </si>
  <si>
    <t>آیا سالن آموزشی به اینترنت دسترسی دارد؟</t>
  </si>
  <si>
    <t>آیا کلیه سیستم های موجود در سالن آموزشی به اینترنت دسترسی دارند ؟</t>
  </si>
  <si>
    <t>آیا لیست کمبودهای تجهیزاتی  وامکانات مورد نیاز برنامه موجود است ؟</t>
  </si>
  <si>
    <t>آیا لیست بهنگام وضعیت نیروی انسانی درواحد موجوداست؟</t>
  </si>
  <si>
    <t>آیا نظارت برسازمان دهی نیروی انسانی در ستاد وسطوح محیطی وجوددارد ؟</t>
  </si>
  <si>
    <t>آیا نیروی انسانی موجود در  مناسب می باشد؟</t>
  </si>
  <si>
    <t>آیا هماهنگی لازم با مدیریت  درخصوص تهيه وتأمین تجهيزات و نیروی انسانی برنامه انجام شده است ؟</t>
  </si>
  <si>
    <t>جمع امتیاز  فرایند سازماندهی</t>
  </si>
  <si>
    <t>ریز
فرایند</t>
  </si>
  <si>
    <t>پایش و ارزشیابی</t>
  </si>
  <si>
    <t>پایش های دوره ای واحد های محیطی</t>
  </si>
  <si>
    <t>آيا برای نظارت های دوره ای جدول زمان بندی (گانت) موجود است ؟</t>
  </si>
  <si>
    <t>آيا نظارت های دوره ای بر اساس جدول زمان بندی (گانت) انجام شده است ؟</t>
  </si>
  <si>
    <t>آیا براي نظارت ازعملكردواحد های محیطی ابزار پایش استاندارد شده وجود دارد ؟</t>
  </si>
  <si>
    <t>آیا نتایج گزارشات بازدید دراسرع وقت  به مسئول شهرستان  گزارش شده است؟</t>
  </si>
  <si>
    <t>آيا درهر نظارت به نتايج حاصل از بازديدهای قبلی توجه می شود ؟</t>
  </si>
  <si>
    <t>آيا پس از انجام نظارت پس خوراند تهيه و حداکثرطی مدت  15 روز به واحد ذيربط اعلام شده است ؟</t>
  </si>
  <si>
    <t>آيا گزارش فوق برحسب ضرورت برای سايرگروه ها / واحدهای مرتبط  با موضوع ارسال شده است ؟</t>
  </si>
  <si>
    <t>آيا تحليل نتايج حاصل ازاطلاعات نظارت های سال گذشته انجام شده است ؟</t>
  </si>
  <si>
    <t>آيا گزارشی براساس تحليل نتایج جمع بندی نظارت های سال گذشته برای سطوح مافوق ومادون ارسال شده است ؟</t>
  </si>
  <si>
    <t>آيا براساس تحليل نتايج، پيگيری واقدامی جهت رفع مشکلات و موانع انجام شده است؟</t>
  </si>
  <si>
    <t>جمع امتیاز  فرایندپایش و ارزشیابی</t>
  </si>
  <si>
    <t>گزارش دهی</t>
  </si>
  <si>
    <t>عملکرد وآمار برنامه</t>
  </si>
  <si>
    <t>آیا گزارش عملکردبرنامه عملیاتی در فواصل زمانی معین تهیه میشود ؟</t>
  </si>
  <si>
    <t xml:space="preserve"> آیا گزارش های تهیه شده در زمان مقرر به ستاد استان ارسال شده است ؟</t>
  </si>
  <si>
    <t>آیاشاخص هاي بهداشتی وعملكردي برنامه استخراج و تحلیل شده است؟</t>
  </si>
  <si>
    <t>آیا اطلاعات آماری برنامه طبق دستورالعمل تکمیل شده است؟</t>
  </si>
  <si>
    <t>آیا اطلاعات آماری برنامه بموقع به استان ارسال شده است؟</t>
  </si>
  <si>
    <t>جمع امتیاز  فرایند گزارش دهی</t>
  </si>
  <si>
    <t>سایر فعالیت ها</t>
  </si>
  <si>
    <t>آیا حمایت مدیران ارشد شبکه درراستای ارتقاء برنامه جلب شده است ؟</t>
  </si>
  <si>
    <t>آیا آگاهی ٰمهارت لازم را در مدیریت و اجرای برنامه  و استفاده از تکنولوِژی دارد؟</t>
  </si>
  <si>
    <t>آیا کنترل اطلاعات برنامه و ...... به درستی انجام شده است؟</t>
  </si>
  <si>
    <t>آیا کارشناس واحد در استخراج و  تجزیه وتحلیل شاخص های برنامه مهارت دارد؟</t>
  </si>
  <si>
    <t>نو آوری در زمینه شغلی</t>
  </si>
  <si>
    <t>شناسایی تمام معابر اطلاعاتی وهماهنگی با آنها</t>
  </si>
  <si>
    <t>دریافت گواهی فوت از بخش خصوصی</t>
  </si>
  <si>
    <t xml:space="preserve">دریافت گواهی فوت از بخش دولتی </t>
  </si>
  <si>
    <t>مطابقت گزارشات ، تکرارگیری ویکسان سازی اطلاعات از منابع مختلف قبل از ورودبه نرم افزار</t>
  </si>
  <si>
    <t>کد گذاری علل مرگ</t>
  </si>
  <si>
    <t>آیا گواهی فوت استاندارد در منطقه تحت پوشش استفاده می شود؟</t>
  </si>
  <si>
    <t>آیافرم کالبد شکافی شفاهی در صورت لزوم مورد استفاده قرار می گیرد؟</t>
  </si>
  <si>
    <t>جمع امتیاز  فرایند سایر فعالیتها</t>
  </si>
  <si>
    <t>کل فرآیندها</t>
  </si>
  <si>
    <t>آیا  پانل اطلاعات  مدیریتی  مطابق نمونه اعلام شده استان و وزارتخانه  تهیه و نصب شده است ؟</t>
  </si>
  <si>
    <t>دستورعملو م</t>
  </si>
  <si>
    <t>واد آموزشی</t>
  </si>
  <si>
    <t>پایش و ارزشیبابی</t>
  </si>
  <si>
    <t>پایش دوره ای</t>
  </si>
  <si>
    <t>آمار و عملکرد برنامه</t>
  </si>
  <si>
    <t>سایر</t>
  </si>
  <si>
    <t>هماهنگی و پشتیبانی</t>
  </si>
  <si>
    <t>آیا به تعداد کارکنان کامپیوتر و تجهیزات مربوطه  وجود دارد؟     2</t>
  </si>
  <si>
    <t>آیا تمام کاربران به نحوه مطلوب به اینترنت دسترسی  دارند؟      2</t>
  </si>
  <si>
    <t>آیا تمام سیستم ها از ایمنی مناسب(وجود آنتی ویرویس معتبر بروز) برخوردارند؟       2</t>
  </si>
  <si>
    <t>آیا روند اجرای برنامه مکانیزاسیون مکاتبات  بنحومطلوب انجام می گردد ؟                   2</t>
  </si>
  <si>
    <t>برنامه اتوماسیون هماهنگ با دانشگاه راه اندازی و مورد استفاده قرار گرفته است؟       2</t>
  </si>
  <si>
    <t>آیا لیست وضعیت موجود ؛ نیاز ها و کمبود های (اینترنت ؛رایانهٰ؛ پرینتر و.) مربوط به شبکه و واحدهای تحت پوشش موجوداست؟  2</t>
  </si>
  <si>
    <t>آیا جهت سیستم های کامپوتر  اداره و واحدهای تابعه شناسنامه تهیه و در دسترس است؟   3</t>
  </si>
  <si>
    <t xml:space="preserve"> آیا روند اجرای دسترسی به پهنای باند مناسب  بنحومطلوب انجام می گردد ؟  1</t>
  </si>
  <si>
    <t>آیا مدیریت پورتال و بروز رسانی به نحوه مطلوب انجام شده است؟   2</t>
  </si>
  <si>
    <t>آیا زیر ساخت های IT برنامه پزشک خانواده در تمام مراکز شهری و روستایی تهیه شده است؟ 3</t>
  </si>
  <si>
    <t xml:space="preserve"> آیا زیر ساخت های IT برنامه پزشک خانواده در تمام خانه های بهداشت تهیه شده است؟  3</t>
  </si>
  <si>
    <t>آیا تمام مراکز شهری و روستایی به اینترانت (در صورت عدم امکان دسترسی به اینترانت ؛اینترنت قثابل قبول است) دسترسی دارند؟    3</t>
  </si>
  <si>
    <t>آیا تمام  تمام خانه های بهداشت به اینترانت (در صورت عدم امکان دسترسی به اینترانت ؛اینترنت قثابل قبول است) دسترسی دارند؟ 3</t>
  </si>
  <si>
    <t>آیا جهت سیستم های کامپوتر  اداره و واحدهای تابعه شناسنامه تهیه و در دسترس است؟   2</t>
  </si>
  <si>
    <t xml:space="preserve">برنامه ریزی </t>
  </si>
  <si>
    <t>پایش وارزشیابی</t>
  </si>
  <si>
    <t>سایر فعالیتها</t>
  </si>
  <si>
    <t>پایش اول</t>
  </si>
  <si>
    <t>پایش دوم</t>
  </si>
  <si>
    <t>امتیاز کل</t>
  </si>
  <si>
    <t>آمار</t>
  </si>
  <si>
    <t>کل آمارو IT</t>
  </si>
  <si>
    <t>کل</t>
  </si>
  <si>
    <t>q</t>
  </si>
  <si>
    <t>r</t>
  </si>
  <si>
    <t>s</t>
  </si>
  <si>
    <t>t</t>
  </si>
  <si>
    <t>جمع امتیاز کسب شده از کل فرآیندها در برنامه های آمار و IT</t>
  </si>
  <si>
    <t>درصد امتیاز کسب شده از کل برنامه های  آمار و IT</t>
  </si>
  <si>
    <t>آیا جهت مکانیزاسیون مکاتبات /استفاده از تکنولوژی ارتباطات در جهت کاهش تردد و تسریع مکاتبات  در سطح  مراکز بهداشتی درمانی و خانه های بهداشت  اقدامات لازم انجام شده است ؟</t>
  </si>
  <si>
    <t>آیا در ستاد شهرستان بستر مناسب شبکه مطابق استاندارد فراهم شده است؟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</si>
</sst>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ريال&quot;\ * #,##0.00_-;_-&quot;ريال&quot;\ * #,##0.00\-;_-&quot;ريال&quot;\ * &quot;-&quot;??_-;_-@_-"/>
    <numFmt numFmtId="164" formatCode="_-[$ريال-429]\ * #,##0.00_-;_-[$ريال-429]\ * #,##0.00\-;_-[$ريال-429]\ * &quot;-&quot;??_-;_-@_-"/>
    <numFmt numFmtId="165" formatCode="0.0"/>
  </numFmts>
  <fonts count="22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4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5"/>
      <name val="Arial"/>
      <family val="2"/>
    </font>
    <font>
      <b/>
      <sz val="9"/>
      <color theme="5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18"/>
      <color theme="1"/>
      <name val="Calibri"/>
      <family val="2"/>
      <charset val="178"/>
      <scheme val="minor"/>
    </font>
    <font>
      <b/>
      <sz val="18"/>
      <color theme="1"/>
      <name val="Arial"/>
      <family val="2"/>
      <charset val="178"/>
    </font>
    <font>
      <sz val="18"/>
      <color rgb="FFFF0000"/>
      <name val="Calibri"/>
      <family val="2"/>
      <charset val="178"/>
      <scheme val="minor"/>
    </font>
    <font>
      <sz val="16"/>
      <color rgb="FFFF0000"/>
      <name val="Calibri"/>
      <family val="2"/>
      <charset val="178"/>
      <scheme val="minor"/>
    </font>
    <font>
      <b/>
      <sz val="18"/>
      <color theme="1"/>
      <name val="Arial"/>
      <family val="2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7">
    <xf numFmtId="0" fontId="0" fillId="0" borderId="0" xfId="0"/>
    <xf numFmtId="0" fontId="6" fillId="3" borderId="14" xfId="1" applyNumberFormat="1" applyFont="1" applyFill="1" applyBorder="1" applyAlignment="1">
      <alignment horizontal="center" vertical="center" wrapText="1" readingOrder="2"/>
    </xf>
    <xf numFmtId="0" fontId="6" fillId="3" borderId="15" xfId="1" applyNumberFormat="1" applyFont="1" applyFill="1" applyBorder="1" applyAlignment="1">
      <alignment horizontal="center" vertical="center" wrapText="1" readingOrder="2"/>
    </xf>
    <xf numFmtId="164" fontId="8" fillId="3" borderId="11" xfId="0" applyNumberFormat="1" applyFont="1" applyFill="1" applyBorder="1" applyAlignment="1">
      <alignment horizontal="center" vertical="center" wrapText="1" readingOrder="2"/>
    </xf>
    <xf numFmtId="0" fontId="10" fillId="2" borderId="9" xfId="0" applyFont="1" applyFill="1" applyBorder="1" applyAlignment="1">
      <alignment horizontal="center" vertical="center" wrapText="1" readingOrder="2"/>
    </xf>
    <xf numFmtId="0" fontId="6" fillId="0" borderId="17" xfId="0" applyFont="1" applyBorder="1" applyAlignment="1">
      <alignment horizontal="right" vertical="center" wrapText="1" readingOrder="2"/>
    </xf>
    <xf numFmtId="0" fontId="6" fillId="0" borderId="18" xfId="0" applyFont="1" applyBorder="1" applyAlignment="1">
      <alignment horizontal="center" vertical="center" wrapText="1" readingOrder="2"/>
    </xf>
    <xf numFmtId="0" fontId="6" fillId="0" borderId="19" xfId="0" applyFont="1" applyBorder="1" applyAlignment="1">
      <alignment horizontal="center" vertical="center" wrapText="1" readingOrder="2"/>
    </xf>
    <xf numFmtId="0" fontId="6" fillId="0" borderId="20" xfId="0" applyFont="1" applyBorder="1" applyAlignment="1">
      <alignment horizontal="center" vertical="center" wrapText="1" readingOrder="2"/>
    </xf>
    <xf numFmtId="0" fontId="10" fillId="4" borderId="19" xfId="1" applyNumberFormat="1" applyFont="1" applyFill="1" applyBorder="1" applyAlignment="1">
      <alignment horizontal="center" vertical="center" wrapText="1" readingOrder="2"/>
    </xf>
    <xf numFmtId="0" fontId="6" fillId="0" borderId="21" xfId="0" applyFont="1" applyBorder="1" applyAlignment="1">
      <alignment horizontal="right" vertical="center" wrapText="1" readingOrder="2"/>
    </xf>
    <xf numFmtId="0" fontId="6" fillId="0" borderId="23" xfId="0" applyFont="1" applyBorder="1" applyAlignment="1">
      <alignment horizontal="center" vertical="center" wrapText="1" readingOrder="2"/>
    </xf>
    <xf numFmtId="0" fontId="6" fillId="0" borderId="24" xfId="0" applyFont="1" applyBorder="1" applyAlignment="1">
      <alignment horizontal="center" vertical="center" wrapText="1" readingOrder="2"/>
    </xf>
    <xf numFmtId="0" fontId="10" fillId="4" borderId="22" xfId="1" applyNumberFormat="1" applyFont="1" applyFill="1" applyBorder="1" applyAlignment="1">
      <alignment horizontal="center" vertical="center" wrapText="1" readingOrder="2"/>
    </xf>
    <xf numFmtId="0" fontId="10" fillId="4" borderId="23" xfId="1" applyNumberFormat="1" applyFont="1" applyFill="1" applyBorder="1" applyAlignment="1">
      <alignment horizontal="center" vertical="center" wrapText="1" readingOrder="2"/>
    </xf>
    <xf numFmtId="0" fontId="6" fillId="0" borderId="25" xfId="0" applyFont="1" applyBorder="1" applyAlignment="1">
      <alignment horizontal="right" vertical="center" wrapText="1" readingOrder="2"/>
    </xf>
    <xf numFmtId="0" fontId="6" fillId="0" borderId="27" xfId="0" applyFont="1" applyBorder="1" applyAlignment="1">
      <alignment horizontal="center" vertical="center" wrapText="1" readingOrder="2"/>
    </xf>
    <xf numFmtId="0" fontId="6" fillId="0" borderId="28" xfId="0" applyFont="1" applyBorder="1" applyAlignment="1">
      <alignment horizontal="center" vertical="center" wrapText="1" readingOrder="2"/>
    </xf>
    <xf numFmtId="0" fontId="10" fillId="4" borderId="26" xfId="1" applyNumberFormat="1" applyFont="1" applyFill="1" applyBorder="1" applyAlignment="1">
      <alignment horizontal="center" vertical="center" wrapText="1" readingOrder="2"/>
    </xf>
    <xf numFmtId="0" fontId="10" fillId="4" borderId="27" xfId="1" applyNumberFormat="1" applyFont="1" applyFill="1" applyBorder="1" applyAlignment="1">
      <alignment horizontal="center" vertical="center" wrapText="1" readingOrder="2"/>
    </xf>
    <xf numFmtId="0" fontId="11" fillId="2" borderId="16" xfId="0" applyFont="1" applyFill="1" applyBorder="1" applyAlignment="1">
      <alignment horizontal="center" vertical="center" wrapText="1" readingOrder="2"/>
    </xf>
    <xf numFmtId="0" fontId="11" fillId="6" borderId="0" xfId="0" applyFont="1" applyFill="1" applyBorder="1" applyAlignment="1">
      <alignment horizontal="center" vertical="center" wrapText="1" readingOrder="2"/>
    </xf>
    <xf numFmtId="0" fontId="11" fillId="6" borderId="29" xfId="0" applyFont="1" applyFill="1" applyBorder="1" applyAlignment="1">
      <alignment horizontal="center" vertical="center" wrapText="1" readingOrder="2"/>
    </xf>
    <xf numFmtId="0" fontId="11" fillId="6" borderId="30" xfId="0" applyFont="1" applyFill="1" applyBorder="1" applyAlignment="1">
      <alignment horizontal="center" vertical="center" wrapText="1" readingOrder="2"/>
    </xf>
    <xf numFmtId="0" fontId="12" fillId="6" borderId="30" xfId="1" applyNumberFormat="1" applyFont="1" applyFill="1" applyBorder="1" applyAlignment="1">
      <alignment horizontal="center" vertical="center" wrapText="1" readingOrder="2"/>
    </xf>
    <xf numFmtId="0" fontId="6" fillId="2" borderId="9" xfId="0" applyFont="1" applyFill="1" applyBorder="1" applyAlignment="1">
      <alignment horizontal="center" vertical="center" wrapText="1" readingOrder="2"/>
    </xf>
    <xf numFmtId="0" fontId="6" fillId="0" borderId="18" xfId="0" applyFont="1" applyFill="1" applyBorder="1" applyAlignment="1">
      <alignment horizontal="center" vertical="center" wrapText="1" readingOrder="2"/>
    </xf>
    <xf numFmtId="0" fontId="6" fillId="0" borderId="19" xfId="0" applyFont="1" applyFill="1" applyBorder="1" applyAlignment="1">
      <alignment horizontal="center" vertical="center" wrapText="1" readingOrder="2"/>
    </xf>
    <xf numFmtId="0" fontId="6" fillId="0" borderId="20" xfId="0" applyFont="1" applyFill="1" applyBorder="1" applyAlignment="1">
      <alignment horizontal="center" vertical="center" wrapText="1" readingOrder="2"/>
    </xf>
    <xf numFmtId="0" fontId="6" fillId="2" borderId="21" xfId="0" applyFont="1" applyFill="1" applyBorder="1" applyAlignment="1">
      <alignment horizontal="right" vertical="center" wrapText="1" readingOrder="2"/>
    </xf>
    <xf numFmtId="0" fontId="6" fillId="0" borderId="22" xfId="0" applyFont="1" applyFill="1" applyBorder="1" applyAlignment="1">
      <alignment horizontal="center" vertical="center" wrapText="1" readingOrder="2"/>
    </xf>
    <xf numFmtId="0" fontId="6" fillId="0" borderId="23" xfId="0" applyFont="1" applyFill="1" applyBorder="1" applyAlignment="1">
      <alignment horizontal="center" vertical="center" wrapText="1" readingOrder="2"/>
    </xf>
    <xf numFmtId="0" fontId="6" fillId="0" borderId="24" xfId="0" applyFont="1" applyFill="1" applyBorder="1" applyAlignment="1">
      <alignment horizontal="center" vertical="center" wrapText="1" readingOrder="2"/>
    </xf>
    <xf numFmtId="0" fontId="5" fillId="2" borderId="21" xfId="0" applyFont="1" applyFill="1" applyBorder="1" applyAlignment="1">
      <alignment horizontal="right" vertical="center" wrapText="1" readingOrder="2"/>
    </xf>
    <xf numFmtId="0" fontId="11" fillId="6" borderId="2" xfId="0" applyFont="1" applyFill="1" applyBorder="1" applyAlignment="1">
      <alignment horizontal="center" vertical="center" wrapText="1" readingOrder="2"/>
    </xf>
    <xf numFmtId="0" fontId="5" fillId="3" borderId="32" xfId="1" applyNumberFormat="1" applyFont="1" applyFill="1" applyBorder="1" applyAlignment="1">
      <alignment horizontal="center" vertical="center" wrapText="1" readingOrder="2"/>
    </xf>
    <xf numFmtId="0" fontId="6" fillId="0" borderId="5" xfId="0" applyFont="1" applyFill="1" applyBorder="1" applyAlignment="1">
      <alignment horizontal="center" vertical="center" wrapText="1" readingOrder="2"/>
    </xf>
    <xf numFmtId="0" fontId="6" fillId="0" borderId="6" xfId="0" applyFont="1" applyFill="1" applyBorder="1" applyAlignment="1">
      <alignment horizontal="center" vertical="center" wrapText="1" readingOrder="2"/>
    </xf>
    <xf numFmtId="0" fontId="6" fillId="0" borderId="14" xfId="0" applyFont="1" applyFill="1" applyBorder="1" applyAlignment="1">
      <alignment horizontal="center" vertical="center" wrapText="1" readingOrder="2"/>
    </xf>
    <xf numFmtId="0" fontId="6" fillId="0" borderId="15" xfId="0" applyFont="1" applyFill="1" applyBorder="1" applyAlignment="1">
      <alignment horizontal="center" vertical="center" wrapText="1" readingOrder="2"/>
    </xf>
    <xf numFmtId="0" fontId="5" fillId="7" borderId="11" xfId="0" applyFont="1" applyFill="1" applyBorder="1" applyAlignment="1">
      <alignment horizontal="center" vertical="center" textRotation="90" wrapText="1" readingOrder="2"/>
    </xf>
    <xf numFmtId="0" fontId="6" fillId="7" borderId="11" xfId="0" applyFont="1" applyFill="1" applyBorder="1" applyAlignment="1">
      <alignment horizontal="center" vertical="center" wrapText="1" readingOrder="2"/>
    </xf>
    <xf numFmtId="0" fontId="6" fillId="8" borderId="11" xfId="0" applyFont="1" applyFill="1" applyBorder="1" applyAlignment="1">
      <alignment horizontal="right" vertical="center" wrapText="1" readingOrder="2"/>
    </xf>
    <xf numFmtId="0" fontId="6" fillId="8" borderId="11" xfId="0" applyFont="1" applyFill="1" applyBorder="1" applyAlignment="1">
      <alignment horizontal="center" vertical="center" wrapText="1" readingOrder="2"/>
    </xf>
    <xf numFmtId="0" fontId="10" fillId="5" borderId="22" xfId="1" applyNumberFormat="1" applyFont="1" applyFill="1" applyBorder="1" applyAlignment="1">
      <alignment horizontal="center" vertical="center" wrapText="1" readingOrder="2"/>
    </xf>
    <xf numFmtId="0" fontId="6" fillId="5" borderId="11" xfId="0" applyFont="1" applyFill="1" applyBorder="1" applyAlignment="1">
      <alignment horizontal="center" vertical="center" wrapText="1" readingOrder="2"/>
    </xf>
    <xf numFmtId="0" fontId="6" fillId="3" borderId="28" xfId="1" applyNumberFormat="1" applyFont="1" applyFill="1" applyBorder="1" applyAlignment="1">
      <alignment horizontal="center" vertical="center" wrapText="1" readingOrder="2"/>
    </xf>
    <xf numFmtId="0" fontId="6" fillId="3" borderId="27" xfId="1" applyNumberFormat="1" applyFont="1" applyFill="1" applyBorder="1" applyAlignment="1">
      <alignment horizontal="center" vertical="center" wrapText="1" readingOrder="2"/>
    </xf>
    <xf numFmtId="0" fontId="6" fillId="2" borderId="11" xfId="0" applyFont="1" applyFill="1" applyBorder="1" applyAlignment="1">
      <alignment horizontal="center" vertical="center" wrapText="1" readingOrder="2"/>
    </xf>
    <xf numFmtId="0" fontId="6" fillId="0" borderId="32" xfId="0" applyFont="1" applyBorder="1" applyAlignment="1">
      <alignment horizontal="right" vertical="center" wrapText="1" readingOrder="2"/>
    </xf>
    <xf numFmtId="0" fontId="6" fillId="0" borderId="9" xfId="0" applyFont="1" applyBorder="1" applyAlignment="1">
      <alignment horizontal="right" vertical="center" wrapText="1" readingOrder="2"/>
    </xf>
    <xf numFmtId="0" fontId="6" fillId="0" borderId="34" xfId="0" applyFont="1" applyBorder="1" applyAlignment="1">
      <alignment horizontal="right" vertical="center" wrapText="1" readingOrder="2"/>
    </xf>
    <xf numFmtId="0" fontId="3" fillId="0" borderId="35" xfId="0" applyFont="1" applyBorder="1" applyAlignment="1">
      <alignment horizontal="right" vertical="center" wrapText="1" readingOrder="2"/>
    </xf>
    <xf numFmtId="0" fontId="11" fillId="8" borderId="36" xfId="0" applyFont="1" applyFill="1" applyBorder="1" applyAlignment="1">
      <alignment horizontal="center" vertical="center" wrapText="1" readingOrder="2"/>
    </xf>
    <xf numFmtId="0" fontId="10" fillId="5" borderId="23" xfId="1" applyNumberFormat="1" applyFont="1" applyFill="1" applyBorder="1" applyAlignment="1">
      <alignment horizontal="center" vertical="center" wrapText="1" readingOrder="2"/>
    </xf>
    <xf numFmtId="0" fontId="9" fillId="5" borderId="11" xfId="0" applyFont="1" applyFill="1" applyBorder="1" applyAlignment="1">
      <alignment horizontal="center" vertical="center" wrapText="1" readingOrder="2"/>
    </xf>
    <xf numFmtId="0" fontId="0" fillId="0" borderId="0" xfId="0" applyBorder="1"/>
    <xf numFmtId="0" fontId="6" fillId="0" borderId="37" xfId="0" applyFont="1" applyBorder="1" applyAlignment="1">
      <alignment horizontal="right" vertical="center" wrapText="1" readingOrder="2"/>
    </xf>
    <xf numFmtId="0" fontId="6" fillId="0" borderId="10" xfId="0" applyFont="1" applyBorder="1" applyAlignment="1">
      <alignment horizontal="right" vertical="center" wrapText="1" readingOrder="2"/>
    </xf>
    <xf numFmtId="0" fontId="6" fillId="0" borderId="12" xfId="0" applyFont="1" applyBorder="1" applyAlignment="1">
      <alignment horizontal="right" vertical="center" wrapText="1" readingOrder="2"/>
    </xf>
    <xf numFmtId="0" fontId="10" fillId="0" borderId="10" xfId="0" applyFont="1" applyBorder="1" applyAlignment="1">
      <alignment horizontal="right" vertical="center" wrapText="1" readingOrder="2"/>
    </xf>
    <xf numFmtId="0" fontId="6" fillId="0" borderId="38" xfId="0" applyFont="1" applyBorder="1" applyAlignment="1">
      <alignment horizontal="right" vertical="center" wrapText="1" readingOrder="2"/>
    </xf>
    <xf numFmtId="0" fontId="6" fillId="0" borderId="39" xfId="0" applyFont="1" applyBorder="1" applyAlignment="1">
      <alignment horizontal="right" vertical="center" wrapText="1" readingOrder="2"/>
    </xf>
    <xf numFmtId="0" fontId="6" fillId="0" borderId="28" xfId="0" applyFont="1" applyFill="1" applyBorder="1" applyAlignment="1">
      <alignment horizontal="center" vertical="center" wrapText="1" readingOrder="2"/>
    </xf>
    <xf numFmtId="0" fontId="6" fillId="0" borderId="27" xfId="0" applyFont="1" applyFill="1" applyBorder="1" applyAlignment="1">
      <alignment horizontal="center" vertical="center" wrapText="1" readingOrder="2"/>
    </xf>
    <xf numFmtId="0" fontId="11" fillId="8" borderId="29" xfId="0" applyFont="1" applyFill="1" applyBorder="1" applyAlignment="1">
      <alignment horizontal="center" vertical="center" wrapText="1" readingOrder="2"/>
    </xf>
    <xf numFmtId="0" fontId="11" fillId="5" borderId="11" xfId="0" applyFont="1" applyFill="1" applyBorder="1" applyAlignment="1">
      <alignment horizontal="center" vertical="center" wrapText="1" readingOrder="2"/>
    </xf>
    <xf numFmtId="0" fontId="10" fillId="3" borderId="9" xfId="0" applyFont="1" applyFill="1" applyBorder="1" applyAlignment="1">
      <alignment horizontal="center" vertical="center" wrapText="1" readingOrder="2"/>
    </xf>
    <xf numFmtId="0" fontId="6" fillId="0" borderId="17" xfId="0" applyFont="1" applyFill="1" applyBorder="1" applyAlignment="1">
      <alignment horizontal="right" vertical="center" wrapText="1" readingOrder="2"/>
    </xf>
    <xf numFmtId="0" fontId="6" fillId="0" borderId="40" xfId="0" applyFont="1" applyFill="1" applyBorder="1" applyAlignment="1">
      <alignment horizontal="center" vertical="center" wrapText="1" readingOrder="2"/>
    </xf>
    <xf numFmtId="0" fontId="10" fillId="4" borderId="41" xfId="1" applyNumberFormat="1" applyFont="1" applyFill="1" applyBorder="1" applyAlignment="1">
      <alignment horizontal="center" vertical="center" wrapText="1" readingOrder="2"/>
    </xf>
    <xf numFmtId="0" fontId="6" fillId="0" borderId="21" xfId="0" applyFont="1" applyFill="1" applyBorder="1" applyAlignment="1">
      <alignment horizontal="right" vertical="center" wrapText="1" readingOrder="2"/>
    </xf>
    <xf numFmtId="0" fontId="10" fillId="4" borderId="42" xfId="1" applyNumberFormat="1" applyFont="1" applyFill="1" applyBorder="1" applyAlignment="1">
      <alignment horizontal="center" vertical="center" wrapText="1" readingOrder="2"/>
    </xf>
    <xf numFmtId="0" fontId="6" fillId="9" borderId="21" xfId="0" applyFont="1" applyFill="1" applyBorder="1" applyAlignment="1">
      <alignment horizontal="right" vertical="center" wrapText="1" readingOrder="2"/>
    </xf>
    <xf numFmtId="0" fontId="6" fillId="10" borderId="22" xfId="0" applyFont="1" applyFill="1" applyBorder="1" applyAlignment="1">
      <alignment horizontal="center" vertical="center" wrapText="1" readingOrder="2"/>
    </xf>
    <xf numFmtId="0" fontId="6" fillId="10" borderId="23" xfId="0" applyFont="1" applyFill="1" applyBorder="1" applyAlignment="1">
      <alignment horizontal="center" vertical="center" wrapText="1" readingOrder="2"/>
    </xf>
    <xf numFmtId="0" fontId="6" fillId="10" borderId="24" xfId="0" applyFont="1" applyFill="1" applyBorder="1" applyAlignment="1">
      <alignment horizontal="center" vertical="center" wrapText="1" readingOrder="2"/>
    </xf>
    <xf numFmtId="0" fontId="6" fillId="11" borderId="21" xfId="0" applyFont="1" applyFill="1" applyBorder="1" applyAlignment="1">
      <alignment horizontal="right" vertical="center" wrapText="1" readingOrder="2"/>
    </xf>
    <xf numFmtId="0" fontId="6" fillId="11" borderId="25" xfId="0" applyFont="1" applyFill="1" applyBorder="1" applyAlignment="1">
      <alignment horizontal="right" vertical="center" wrapText="1" readingOrder="2"/>
    </xf>
    <xf numFmtId="0" fontId="6" fillId="10" borderId="43" xfId="0" applyFont="1" applyFill="1" applyBorder="1" applyAlignment="1">
      <alignment horizontal="center" vertical="center" wrapText="1" readingOrder="2"/>
    </xf>
    <xf numFmtId="0" fontId="6" fillId="10" borderId="15" xfId="0" applyFont="1" applyFill="1" applyBorder="1" applyAlignment="1">
      <alignment horizontal="center" vertical="center" wrapText="1" readingOrder="2"/>
    </xf>
    <xf numFmtId="0" fontId="6" fillId="10" borderId="14" xfId="0" applyFont="1" applyFill="1" applyBorder="1" applyAlignment="1">
      <alignment horizontal="center" vertical="center" wrapText="1" readingOrder="2"/>
    </xf>
    <xf numFmtId="0" fontId="10" fillId="4" borderId="44" xfId="1" applyNumberFormat="1" applyFont="1" applyFill="1" applyBorder="1" applyAlignment="1">
      <alignment horizontal="center" vertical="center" wrapText="1" readingOrder="2"/>
    </xf>
    <xf numFmtId="0" fontId="6" fillId="8" borderId="13" xfId="0" applyFont="1" applyFill="1" applyBorder="1" applyAlignment="1">
      <alignment horizontal="right" vertical="center" wrapText="1" readingOrder="2"/>
    </xf>
    <xf numFmtId="0" fontId="11" fillId="5" borderId="36" xfId="0" applyFont="1" applyFill="1" applyBorder="1" applyAlignment="1">
      <alignment horizontal="center" vertical="center" wrapText="1" readingOrder="2"/>
    </xf>
    <xf numFmtId="2" fontId="10" fillId="5" borderId="17" xfId="1" applyNumberFormat="1" applyFont="1" applyFill="1" applyBorder="1" applyAlignment="1">
      <alignment horizontal="center" vertical="center" wrapText="1" readingOrder="1"/>
    </xf>
    <xf numFmtId="165" fontId="9" fillId="5" borderId="14" xfId="1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2" borderId="3" xfId="0" applyFont="1" applyFill="1" applyBorder="1" applyAlignment="1">
      <alignment horizontal="center" vertical="center" textRotation="90" wrapText="1" readingOrder="2"/>
    </xf>
    <xf numFmtId="0" fontId="9" fillId="2" borderId="11" xfId="0" applyFont="1" applyFill="1" applyBorder="1" applyAlignment="1">
      <alignment horizontal="center" vertical="center" textRotation="90" wrapText="1" readingOrder="2"/>
    </xf>
    <xf numFmtId="2" fontId="8" fillId="3" borderId="10" xfId="0" applyNumberFormat="1" applyFont="1" applyFill="1" applyBorder="1" applyAlignment="1">
      <alignment horizontal="center" vertical="center" wrapText="1" readingOrder="2"/>
    </xf>
    <xf numFmtId="2" fontId="10" fillId="4" borderId="18" xfId="1" applyNumberFormat="1" applyFont="1" applyFill="1" applyBorder="1" applyAlignment="1">
      <alignment horizontal="center" vertical="center" wrapText="1" readingOrder="2"/>
    </xf>
    <xf numFmtId="2" fontId="10" fillId="4" borderId="22" xfId="1" applyNumberFormat="1" applyFont="1" applyFill="1" applyBorder="1" applyAlignment="1">
      <alignment horizontal="center" vertical="center" wrapText="1" readingOrder="2"/>
    </xf>
    <xf numFmtId="2" fontId="10" fillId="4" borderId="26" xfId="1" applyNumberFormat="1" applyFont="1" applyFill="1" applyBorder="1" applyAlignment="1">
      <alignment horizontal="center" vertical="center" wrapText="1" readingOrder="2"/>
    </xf>
    <xf numFmtId="2" fontId="12" fillId="6" borderId="31" xfId="1" applyNumberFormat="1" applyFont="1" applyFill="1" applyBorder="1" applyAlignment="1">
      <alignment horizontal="center" vertical="center" wrapText="1" readingOrder="2"/>
    </xf>
    <xf numFmtId="2" fontId="11" fillId="6" borderId="29" xfId="0" applyNumberFormat="1" applyFont="1" applyFill="1" applyBorder="1" applyAlignment="1">
      <alignment horizontal="center" vertical="center" wrapText="1" readingOrder="2"/>
    </xf>
    <xf numFmtId="2" fontId="10" fillId="5" borderId="22" xfId="1" applyNumberFormat="1" applyFont="1" applyFill="1" applyBorder="1" applyAlignment="1">
      <alignment horizontal="center" vertical="center" wrapText="1" readingOrder="2"/>
    </xf>
    <xf numFmtId="2" fontId="6" fillId="5" borderId="11" xfId="0" applyNumberFormat="1" applyFont="1" applyFill="1" applyBorder="1" applyAlignment="1">
      <alignment horizontal="center" vertical="center" wrapText="1" readingOrder="2"/>
    </xf>
    <xf numFmtId="2" fontId="8" fillId="3" borderId="11" xfId="0" applyNumberFormat="1" applyFont="1" applyFill="1" applyBorder="1" applyAlignment="1">
      <alignment horizontal="center" vertical="center" wrapText="1" readingOrder="2"/>
    </xf>
    <xf numFmtId="2" fontId="9" fillId="5" borderId="11" xfId="0" applyNumberFormat="1" applyFont="1" applyFill="1" applyBorder="1" applyAlignment="1">
      <alignment horizontal="center" vertical="center" wrapText="1" readingOrder="2"/>
    </xf>
    <xf numFmtId="2" fontId="11" fillId="5" borderId="29" xfId="0" applyNumberFormat="1" applyFont="1" applyFill="1" applyBorder="1" applyAlignment="1">
      <alignment horizontal="center" vertical="center" wrapText="1" readingOrder="2"/>
    </xf>
    <xf numFmtId="2" fontId="10" fillId="4" borderId="40" xfId="1" applyNumberFormat="1" applyFont="1" applyFill="1" applyBorder="1" applyAlignment="1">
      <alignment horizontal="center" vertical="center" wrapText="1" readingOrder="2"/>
    </xf>
    <xf numFmtId="2" fontId="10" fillId="4" borderId="43" xfId="1" applyNumberFormat="1" applyFont="1" applyFill="1" applyBorder="1" applyAlignment="1">
      <alignment horizontal="center" vertical="center" wrapText="1" readingOrder="2"/>
    </xf>
    <xf numFmtId="2" fontId="11" fillId="5" borderId="36" xfId="0" applyNumberFormat="1" applyFont="1" applyFill="1" applyBorder="1" applyAlignment="1">
      <alignment horizontal="center" vertical="center" wrapText="1" readingOrder="2"/>
    </xf>
    <xf numFmtId="2" fontId="0" fillId="0" borderId="0" xfId="0" applyNumberFormat="1" applyBorder="1" applyAlignment="1">
      <alignment horizontal="center"/>
    </xf>
    <xf numFmtId="2" fontId="6" fillId="8" borderId="11" xfId="0" applyNumberFormat="1" applyFont="1" applyFill="1" applyBorder="1" applyAlignment="1">
      <alignment horizontal="center" vertical="center" wrapText="1" readingOrder="2"/>
    </xf>
    <xf numFmtId="2" fontId="10" fillId="5" borderId="47" xfId="1" applyNumberFormat="1" applyFont="1" applyFill="1" applyBorder="1" applyAlignment="1">
      <alignment horizontal="center" vertical="center" wrapText="1" readingOrder="1"/>
    </xf>
    <xf numFmtId="2" fontId="9" fillId="5" borderId="43" xfId="1" applyNumberFormat="1" applyFont="1" applyFill="1" applyBorder="1" applyAlignment="1">
      <alignment horizontal="center" vertical="center" wrapText="1" readingOrder="2"/>
    </xf>
    <xf numFmtId="0" fontId="6" fillId="8" borderId="16" xfId="0" applyFont="1" applyFill="1" applyBorder="1" applyAlignment="1">
      <alignment horizontal="center" vertical="center" wrapText="1" readingOrder="2"/>
    </xf>
    <xf numFmtId="0" fontId="9" fillId="12" borderId="5" xfId="1" applyNumberFormat="1" applyFont="1" applyFill="1" applyBorder="1" applyAlignment="1">
      <alignment horizontal="center" vertical="center" wrapText="1" readingOrder="2"/>
    </xf>
    <xf numFmtId="0" fontId="9" fillId="12" borderId="14" xfId="1" applyNumberFormat="1" applyFont="1" applyFill="1" applyBorder="1" applyAlignment="1">
      <alignment horizontal="center" vertical="center" wrapText="1" readingOrder="2"/>
    </xf>
    <xf numFmtId="0" fontId="9" fillId="12" borderId="43" xfId="1" applyNumberFormat="1" applyFont="1" applyFill="1" applyBorder="1" applyAlignment="1">
      <alignment horizontal="center" vertical="center" wrapText="1" readingOrder="2"/>
    </xf>
    <xf numFmtId="2" fontId="9" fillId="12" borderId="14" xfId="1" applyNumberFormat="1" applyFont="1" applyFill="1" applyBorder="1" applyAlignment="1">
      <alignment horizontal="center" vertical="center" wrapText="1" readingOrder="2"/>
    </xf>
    <xf numFmtId="0" fontId="9" fillId="2" borderId="16" xfId="0" applyFont="1" applyFill="1" applyBorder="1" applyAlignment="1">
      <alignment vertical="center" textRotation="90" wrapText="1" readingOrder="2"/>
    </xf>
    <xf numFmtId="0" fontId="9" fillId="2" borderId="3" xfId="0" applyFont="1" applyFill="1" applyBorder="1" applyAlignment="1">
      <alignment vertical="center" textRotation="90" wrapText="1" readingOrder="2"/>
    </xf>
    <xf numFmtId="0" fontId="9" fillId="2" borderId="13" xfId="0" applyFont="1" applyFill="1" applyBorder="1" applyAlignment="1">
      <alignment vertical="center" textRotation="90" wrapText="1" readingOrder="2"/>
    </xf>
    <xf numFmtId="0" fontId="15" fillId="0" borderId="51" xfId="0" applyFont="1" applyBorder="1" applyAlignment="1">
      <alignment horizontal="center" vertical="center"/>
    </xf>
    <xf numFmtId="0" fontId="16" fillId="3" borderId="51" xfId="1" applyNumberFormat="1" applyFont="1" applyFill="1" applyBorder="1" applyAlignment="1">
      <alignment horizontal="center" vertical="center" wrapText="1" readingOrder="2"/>
    </xf>
    <xf numFmtId="0" fontId="15" fillId="0" borderId="51" xfId="0" applyFont="1" applyFill="1" applyBorder="1" applyAlignment="1">
      <alignment horizontal="center" vertical="center"/>
    </xf>
    <xf numFmtId="165" fontId="15" fillId="0" borderId="51" xfId="0" applyNumberFormat="1" applyFont="1" applyBorder="1" applyAlignment="1">
      <alignment horizontal="center" vertical="center"/>
    </xf>
    <xf numFmtId="0" fontId="15" fillId="11" borderId="51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6" fillId="13" borderId="5" xfId="0" applyFont="1" applyFill="1" applyBorder="1" applyAlignment="1">
      <alignment horizontal="center" vertical="center" wrapText="1" readingOrder="2"/>
    </xf>
    <xf numFmtId="0" fontId="6" fillId="13" borderId="6" xfId="0" applyFont="1" applyFill="1" applyBorder="1" applyAlignment="1">
      <alignment horizontal="center" vertical="center" wrapText="1" readingOrder="2"/>
    </xf>
    <xf numFmtId="0" fontId="17" fillId="0" borderId="51" xfId="0" applyFont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/>
    </xf>
    <xf numFmtId="0" fontId="6" fillId="13" borderId="23" xfId="0" applyFont="1" applyFill="1" applyBorder="1" applyAlignment="1">
      <alignment horizontal="center" vertical="center" wrapText="1" readingOrder="2"/>
    </xf>
    <xf numFmtId="0" fontId="6" fillId="13" borderId="15" xfId="0" applyFont="1" applyFill="1" applyBorder="1" applyAlignment="1">
      <alignment horizontal="center" vertical="center" wrapText="1" readingOrder="2"/>
    </xf>
    <xf numFmtId="0" fontId="18" fillId="0" borderId="0" xfId="0" applyFont="1" applyAlignment="1">
      <alignment horizontal="center" vertical="center"/>
    </xf>
    <xf numFmtId="0" fontId="19" fillId="11" borderId="21" xfId="0" applyFont="1" applyFill="1" applyBorder="1" applyAlignment="1">
      <alignment horizontal="right" vertical="center" wrapText="1" readingOrder="2"/>
    </xf>
    <xf numFmtId="0" fontId="19" fillId="11" borderId="25" xfId="0" applyFont="1" applyFill="1" applyBorder="1" applyAlignment="1">
      <alignment horizontal="right" vertical="center" wrapText="1" readingOrder="2"/>
    </xf>
    <xf numFmtId="2" fontId="20" fillId="6" borderId="5" xfId="1" applyNumberFormat="1" applyFont="1" applyFill="1" applyBorder="1" applyAlignment="1">
      <alignment horizontal="center" vertical="center" wrapText="1" readingOrder="2"/>
    </xf>
    <xf numFmtId="2" fontId="20" fillId="6" borderId="41" xfId="1" applyNumberFormat="1" applyFont="1" applyFill="1" applyBorder="1" applyAlignment="1">
      <alignment horizontal="center" vertical="center" wrapText="1" readingOrder="2"/>
    </xf>
    <xf numFmtId="2" fontId="20" fillId="6" borderId="20" xfId="1" applyNumberFormat="1" applyFont="1" applyFill="1" applyBorder="1" applyAlignment="1">
      <alignment horizontal="center" vertical="center" wrapText="1" readingOrder="2"/>
    </xf>
    <xf numFmtId="2" fontId="20" fillId="6" borderId="53" xfId="1" applyNumberFormat="1" applyFont="1" applyFill="1" applyBorder="1" applyAlignment="1">
      <alignment horizontal="center" vertical="center" wrapText="1" readingOrder="2"/>
    </xf>
    <xf numFmtId="2" fontId="20" fillId="6" borderId="36" xfId="1" applyNumberFormat="1" applyFont="1" applyFill="1" applyBorder="1" applyAlignment="1">
      <alignment horizontal="center" vertical="center" wrapText="1" readingOrder="2"/>
    </xf>
    <xf numFmtId="2" fontId="20" fillId="6" borderId="12" xfId="1" applyNumberFormat="1" applyFont="1" applyFill="1" applyBorder="1" applyAlignment="1">
      <alignment horizontal="center" vertical="center" wrapText="1" readingOrder="2"/>
    </xf>
    <xf numFmtId="2" fontId="12" fillId="14" borderId="31" xfId="1" applyNumberFormat="1" applyFont="1" applyFill="1" applyBorder="1" applyAlignment="1">
      <alignment horizontal="center" vertical="center" wrapText="1" readingOrder="2"/>
    </xf>
    <xf numFmtId="0" fontId="12" fillId="14" borderId="30" xfId="1" applyNumberFormat="1" applyFont="1" applyFill="1" applyBorder="1" applyAlignment="1">
      <alignment horizontal="center" vertical="center" wrapText="1" readingOrder="2"/>
    </xf>
    <xf numFmtId="2" fontId="10" fillId="8" borderId="20" xfId="1" applyNumberFormat="1" applyFont="1" applyFill="1" applyBorder="1" applyAlignment="1">
      <alignment horizontal="center" vertical="center" wrapText="1" readingOrder="2"/>
    </xf>
    <xf numFmtId="2" fontId="10" fillId="11" borderId="20" xfId="1" applyNumberFormat="1" applyFont="1" applyFill="1" applyBorder="1" applyAlignment="1">
      <alignment horizontal="center" vertical="center" wrapText="1" readingOrder="2"/>
    </xf>
    <xf numFmtId="2" fontId="10" fillId="11" borderId="53" xfId="1" applyNumberFormat="1" applyFont="1" applyFill="1" applyBorder="1" applyAlignment="1">
      <alignment horizontal="center" vertical="center" wrapText="1" readingOrder="2"/>
    </xf>
    <xf numFmtId="2" fontId="11" fillId="15" borderId="29" xfId="0" applyNumberFormat="1" applyFont="1" applyFill="1" applyBorder="1" applyAlignment="1">
      <alignment horizontal="center" vertical="center" wrapText="1" readingOrder="2"/>
    </xf>
    <xf numFmtId="0" fontId="11" fillId="15" borderId="29" xfId="0" applyFont="1" applyFill="1" applyBorder="1" applyAlignment="1">
      <alignment horizontal="center" vertical="center" wrapText="1" readingOrder="2"/>
    </xf>
    <xf numFmtId="2" fontId="11" fillId="9" borderId="29" xfId="0" applyNumberFormat="1" applyFont="1" applyFill="1" applyBorder="1" applyAlignment="1">
      <alignment horizontal="center" vertical="center" wrapText="1" readingOrder="2"/>
    </xf>
    <xf numFmtId="0" fontId="11" fillId="9" borderId="29" xfId="0" applyFont="1" applyFill="1" applyBorder="1" applyAlignment="1">
      <alignment horizontal="center" vertical="center" wrapText="1" readingOrder="2"/>
    </xf>
    <xf numFmtId="2" fontId="10" fillId="16" borderId="22" xfId="1" applyNumberFormat="1" applyFont="1" applyFill="1" applyBorder="1" applyAlignment="1">
      <alignment horizontal="center" vertical="center" wrapText="1" readingOrder="2"/>
    </xf>
    <xf numFmtId="2" fontId="6" fillId="16" borderId="11" xfId="0" applyNumberFormat="1" applyFont="1" applyFill="1" applyBorder="1" applyAlignment="1">
      <alignment horizontal="center" vertical="center" wrapText="1" readingOrder="2"/>
    </xf>
    <xf numFmtId="2" fontId="11" fillId="16" borderId="29" xfId="0" applyNumberFormat="1" applyFont="1" applyFill="1" applyBorder="1" applyAlignment="1">
      <alignment horizontal="center" vertical="center" wrapText="1" readingOrder="2"/>
    </xf>
    <xf numFmtId="2" fontId="9" fillId="16" borderId="11" xfId="0" applyNumberFormat="1" applyFont="1" applyFill="1" applyBorder="1" applyAlignment="1">
      <alignment horizontal="center" vertical="center" wrapText="1" readingOrder="2"/>
    </xf>
    <xf numFmtId="2" fontId="9" fillId="8" borderId="43" xfId="1" applyNumberFormat="1" applyFont="1" applyFill="1" applyBorder="1" applyAlignment="1">
      <alignment horizontal="center" vertical="center" wrapText="1" readingOrder="2"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center" vertical="center"/>
    </xf>
    <xf numFmtId="0" fontId="4" fillId="8" borderId="51" xfId="0" applyNumberFormat="1" applyFont="1" applyFill="1" applyBorder="1" applyAlignment="1">
      <alignment horizontal="center" vertical="center" wrapText="1"/>
    </xf>
    <xf numFmtId="0" fontId="4" fillId="15" borderId="51" xfId="0" applyNumberFormat="1" applyFont="1" applyFill="1" applyBorder="1" applyAlignment="1">
      <alignment horizontal="center" vertical="center"/>
    </xf>
    <xf numFmtId="165" fontId="4" fillId="0" borderId="51" xfId="0" applyNumberFormat="1" applyFont="1" applyBorder="1" applyAlignment="1">
      <alignment horizontal="center" vertical="center"/>
    </xf>
    <xf numFmtId="165" fontId="4" fillId="8" borderId="51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24" xfId="0" applyBorder="1"/>
    <xf numFmtId="164" fontId="8" fillId="3" borderId="51" xfId="0" applyNumberFormat="1" applyFont="1" applyFill="1" applyBorder="1" applyAlignment="1">
      <alignment horizontal="center" vertical="center" wrapText="1" readingOrder="2"/>
    </xf>
    <xf numFmtId="0" fontId="4" fillId="0" borderId="24" xfId="0" applyNumberFormat="1" applyFont="1" applyBorder="1" applyAlignment="1">
      <alignment horizontal="center" vertical="center" wrapText="1"/>
    </xf>
    <xf numFmtId="2" fontId="0" fillId="0" borderId="51" xfId="0" applyNumberFormat="1" applyBorder="1" applyAlignment="1">
      <alignment horizont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 wrapText="1"/>
    </xf>
    <xf numFmtId="2" fontId="0" fillId="0" borderId="60" xfId="0" applyNumberFormat="1" applyBorder="1" applyAlignment="1">
      <alignment horizontal="center"/>
    </xf>
    <xf numFmtId="0" fontId="0" fillId="0" borderId="51" xfId="0" applyBorder="1" applyAlignment="1">
      <alignment horizontal="center" vertical="center"/>
    </xf>
    <xf numFmtId="164" fontId="8" fillId="17" borderId="51" xfId="0" applyNumberFormat="1" applyFont="1" applyFill="1" applyBorder="1" applyAlignment="1">
      <alignment horizontal="center" vertical="center" wrapText="1" readingOrder="2"/>
    </xf>
    <xf numFmtId="164" fontId="8" fillId="9" borderId="51" xfId="0" applyNumberFormat="1" applyFont="1" applyFill="1" applyBorder="1" applyAlignment="1">
      <alignment horizontal="center" vertical="center" wrapText="1" readingOrder="2"/>
    </xf>
    <xf numFmtId="2" fontId="10" fillId="11" borderId="0" xfId="1" applyNumberFormat="1" applyFont="1" applyFill="1" applyBorder="1" applyAlignment="1">
      <alignment horizontal="center" vertical="center" wrapText="1" readingOrder="2"/>
    </xf>
    <xf numFmtId="2" fontId="8" fillId="18" borderId="10" xfId="0" applyNumberFormat="1" applyFont="1" applyFill="1" applyBorder="1" applyAlignment="1">
      <alignment horizontal="center" vertical="center" wrapText="1" readingOrder="2"/>
    </xf>
    <xf numFmtId="164" fontId="8" fillId="18" borderId="11" xfId="0" applyNumberFormat="1" applyFont="1" applyFill="1" applyBorder="1" applyAlignment="1">
      <alignment horizontal="center" vertical="center" wrapText="1" readingOrder="2"/>
    </xf>
    <xf numFmtId="2" fontId="11" fillId="15" borderId="4" xfId="0" applyNumberFormat="1" applyFont="1" applyFill="1" applyBorder="1" applyAlignment="1">
      <alignment horizontal="center" vertical="center" wrapText="1" readingOrder="2"/>
    </xf>
    <xf numFmtId="2" fontId="0" fillId="0" borderId="51" xfId="0" applyNumberFormat="1" applyBorder="1" applyAlignment="1">
      <alignment horizontal="center" vertical="center"/>
    </xf>
    <xf numFmtId="2" fontId="0" fillId="8" borderId="60" xfId="0" applyNumberFormat="1" applyFill="1" applyBorder="1" applyAlignment="1">
      <alignment horizontal="center"/>
    </xf>
    <xf numFmtId="0" fontId="6" fillId="3" borderId="9" xfId="1" applyNumberFormat="1" applyFont="1" applyFill="1" applyBorder="1" applyAlignment="1">
      <alignment horizontal="center" vertical="center" wrapText="1" readingOrder="2"/>
    </xf>
    <xf numFmtId="0" fontId="6" fillId="3" borderId="10" xfId="1" applyNumberFormat="1" applyFont="1" applyFill="1" applyBorder="1" applyAlignment="1">
      <alignment horizontal="center" vertical="center" wrapText="1" readingOrder="2"/>
    </xf>
    <xf numFmtId="164" fontId="7" fillId="3" borderId="10" xfId="0" applyNumberFormat="1" applyFont="1" applyFill="1" applyBorder="1" applyAlignment="1">
      <alignment horizontal="center" vertical="center"/>
    </xf>
    <xf numFmtId="164" fontId="7" fillId="3" borderId="11" xfId="0" applyNumberFormat="1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textRotation="90" wrapText="1" readingOrder="2"/>
    </xf>
    <xf numFmtId="0" fontId="9" fillId="2" borderId="3" xfId="0" applyFont="1" applyFill="1" applyBorder="1" applyAlignment="1">
      <alignment horizontal="center" vertical="center" textRotation="90" wrapText="1" readingOrder="2"/>
    </xf>
    <xf numFmtId="0" fontId="2" fillId="0" borderId="0" xfId="0" applyFont="1" applyBorder="1" applyAlignment="1">
      <alignment horizontal="center" vertical="center" readingOrder="2"/>
    </xf>
    <xf numFmtId="0" fontId="3" fillId="0" borderId="0" xfId="1" applyNumberFormat="1" applyFont="1" applyBorder="1" applyAlignment="1">
      <alignment horizontal="right" vertical="top" wrapText="1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center" vertical="center" wrapText="1" readingOrder="1"/>
    </xf>
    <xf numFmtId="0" fontId="5" fillId="3" borderId="12" xfId="1" applyNumberFormat="1" applyFont="1" applyFill="1" applyBorder="1" applyAlignment="1">
      <alignment horizontal="center" vertical="center" wrapText="1" readingOrder="1"/>
    </xf>
    <xf numFmtId="0" fontId="5" fillId="3" borderId="3" xfId="1" applyNumberFormat="1" applyFont="1" applyFill="1" applyBorder="1" applyAlignment="1">
      <alignment horizontal="center" vertical="center" wrapText="1" readingOrder="2"/>
    </xf>
    <xf numFmtId="0" fontId="5" fillId="3" borderId="13" xfId="1" applyNumberFormat="1" applyFont="1" applyFill="1" applyBorder="1" applyAlignment="1">
      <alignment horizontal="center" vertical="center" wrapText="1" readingOrder="2"/>
    </xf>
    <xf numFmtId="0" fontId="6" fillId="3" borderId="4" xfId="1" applyNumberFormat="1" applyFont="1" applyFill="1" applyBorder="1" applyAlignment="1">
      <alignment horizontal="center" vertical="center" wrapText="1" readingOrder="2"/>
    </xf>
    <xf numFmtId="0" fontId="6" fillId="3" borderId="5" xfId="1" applyNumberFormat="1" applyFont="1" applyFill="1" applyBorder="1" applyAlignment="1">
      <alignment horizontal="center" vertical="center" wrapText="1" readingOrder="2"/>
    </xf>
    <xf numFmtId="0" fontId="6" fillId="3" borderId="6" xfId="1" applyNumberFormat="1" applyFont="1" applyFill="1" applyBorder="1" applyAlignment="1">
      <alignment horizontal="center" vertical="center" wrapText="1" readingOrder="2"/>
    </xf>
    <xf numFmtId="0" fontId="6" fillId="3" borderId="7" xfId="1" applyNumberFormat="1" applyFont="1" applyFill="1" applyBorder="1" applyAlignment="1">
      <alignment horizontal="center" vertical="center" wrapText="1" readingOrder="2"/>
    </xf>
    <xf numFmtId="0" fontId="6" fillId="3" borderId="8" xfId="1" applyNumberFormat="1" applyFont="1" applyFill="1" applyBorder="1" applyAlignment="1">
      <alignment horizontal="center" vertical="center" wrapText="1" readingOrder="2"/>
    </xf>
    <xf numFmtId="0" fontId="6" fillId="3" borderId="3" xfId="1" applyNumberFormat="1" applyFont="1" applyFill="1" applyBorder="1" applyAlignment="1">
      <alignment horizontal="center" vertical="center" wrapText="1" readingOrder="2"/>
    </xf>
    <xf numFmtId="0" fontId="6" fillId="3" borderId="13" xfId="1" applyNumberFormat="1" applyFont="1" applyFill="1" applyBorder="1" applyAlignment="1">
      <alignment horizontal="center" vertical="center" wrapText="1" readingOrder="2"/>
    </xf>
    <xf numFmtId="0" fontId="10" fillId="3" borderId="11" xfId="0" applyFont="1" applyFill="1" applyBorder="1" applyAlignment="1">
      <alignment horizontal="center" vertical="center" wrapText="1" readingOrder="2"/>
    </xf>
    <xf numFmtId="0" fontId="9" fillId="2" borderId="13" xfId="0" applyFont="1" applyFill="1" applyBorder="1" applyAlignment="1">
      <alignment horizontal="center" vertical="center" textRotation="90" wrapText="1" readingOrder="2"/>
    </xf>
    <xf numFmtId="0" fontId="9" fillId="2" borderId="33" xfId="0" applyFont="1" applyFill="1" applyBorder="1" applyAlignment="1">
      <alignment horizontal="center" vertical="center" textRotation="90" wrapText="1" readingOrder="2"/>
    </xf>
    <xf numFmtId="0" fontId="5" fillId="3" borderId="11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textRotation="90" wrapText="1" readingOrder="2"/>
    </xf>
    <xf numFmtId="0" fontId="14" fillId="2" borderId="3" xfId="0" applyFont="1" applyFill="1" applyBorder="1" applyAlignment="1">
      <alignment horizontal="center" vertical="center" textRotation="90" wrapText="1" readingOrder="2"/>
    </xf>
    <xf numFmtId="0" fontId="14" fillId="2" borderId="13" xfId="0" applyFont="1" applyFill="1" applyBorder="1" applyAlignment="1">
      <alignment horizontal="center" vertical="center" textRotation="90" wrapText="1" readingOrder="2"/>
    </xf>
    <xf numFmtId="0" fontId="9" fillId="2" borderId="11" xfId="0" applyFont="1" applyFill="1" applyBorder="1" applyAlignment="1">
      <alignment horizontal="center" vertical="center" textRotation="90" wrapText="1" readingOrder="2"/>
    </xf>
    <xf numFmtId="0" fontId="10" fillId="3" borderId="16" xfId="0" applyFont="1" applyFill="1" applyBorder="1" applyAlignment="1">
      <alignment horizontal="center" vertical="center" wrapText="1" readingOrder="2"/>
    </xf>
    <xf numFmtId="0" fontId="6" fillId="0" borderId="45" xfId="1" applyNumberFormat="1" applyFont="1" applyBorder="1" applyAlignment="1">
      <alignment horizontal="center" vertical="center" textRotation="90" wrapText="1" readingOrder="1"/>
    </xf>
    <xf numFmtId="0" fontId="6" fillId="0" borderId="48" xfId="1" applyNumberFormat="1" applyFont="1" applyBorder="1" applyAlignment="1">
      <alignment horizontal="center" vertical="center" textRotation="90" wrapText="1" readingOrder="1"/>
    </xf>
    <xf numFmtId="0" fontId="9" fillId="12" borderId="46" xfId="1" applyNumberFormat="1" applyFont="1" applyFill="1" applyBorder="1" applyAlignment="1">
      <alignment horizontal="center" vertical="center" wrapText="1" readingOrder="2"/>
    </xf>
    <xf numFmtId="0" fontId="9" fillId="12" borderId="47" xfId="1" applyNumberFormat="1" applyFont="1" applyFill="1" applyBorder="1" applyAlignment="1">
      <alignment horizontal="center" vertical="center" wrapText="1" readingOrder="2"/>
    </xf>
    <xf numFmtId="0" fontId="9" fillId="12" borderId="49" xfId="1" applyNumberFormat="1" applyFont="1" applyFill="1" applyBorder="1" applyAlignment="1">
      <alignment horizontal="center" vertical="center" wrapText="1" readingOrder="2"/>
    </xf>
    <xf numFmtId="0" fontId="9" fillId="12" borderId="50" xfId="1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9" fillId="2" borderId="2" xfId="0" applyFont="1" applyFill="1" applyBorder="1" applyAlignment="1">
      <alignment horizontal="center" vertical="center" textRotation="90" wrapText="1" readingOrder="2"/>
    </xf>
    <xf numFmtId="0" fontId="9" fillId="2" borderId="12" xfId="0" applyFont="1" applyFill="1" applyBorder="1" applyAlignment="1">
      <alignment horizontal="center" vertical="center" textRotation="90" wrapText="1" readingOrder="2"/>
    </xf>
    <xf numFmtId="164" fontId="7" fillId="18" borderId="10" xfId="0" applyNumberFormat="1" applyFont="1" applyFill="1" applyBorder="1" applyAlignment="1">
      <alignment horizontal="center" vertical="center"/>
    </xf>
    <xf numFmtId="164" fontId="7" fillId="18" borderId="11" xfId="0" applyNumberFormat="1" applyFont="1" applyFill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/>
    </xf>
    <xf numFmtId="0" fontId="4" fillId="0" borderId="56" xfId="0" applyNumberFormat="1" applyFont="1" applyBorder="1" applyAlignment="1">
      <alignment horizontal="center" vertical="center"/>
    </xf>
    <xf numFmtId="0" fontId="4" fillId="0" borderId="57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164" fontId="10" fillId="3" borderId="52" xfId="0" applyNumberFormat="1" applyFont="1" applyFill="1" applyBorder="1" applyAlignment="1">
      <alignment horizontal="center" vertical="center" wrapText="1" readingOrder="2"/>
    </xf>
    <xf numFmtId="164" fontId="10" fillId="3" borderId="40" xfId="0" applyNumberFormat="1" applyFont="1" applyFill="1" applyBorder="1" applyAlignment="1">
      <alignment horizontal="center" vertical="center" wrapText="1" readingOrder="2"/>
    </xf>
    <xf numFmtId="164" fontId="21" fillId="17" borderId="59" xfId="0" applyNumberFormat="1" applyFont="1" applyFill="1" applyBorder="1" applyAlignment="1">
      <alignment horizontal="center" vertical="center"/>
    </xf>
    <xf numFmtId="164" fontId="21" fillId="17" borderId="6" xfId="0" applyNumberFormat="1" applyFont="1" applyFill="1" applyBorder="1" applyAlignment="1">
      <alignment horizontal="center" vertical="center"/>
    </xf>
    <xf numFmtId="164" fontId="21" fillId="9" borderId="59" xfId="0" applyNumberFormat="1" applyFont="1" applyFill="1" applyBorder="1" applyAlignment="1">
      <alignment horizontal="center" vertical="center"/>
    </xf>
    <xf numFmtId="164" fontId="21" fillId="9" borderId="6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0"/>
          <c:order val="0"/>
          <c:tx>
            <c:strRef>
              <c:f>'[1]مقایسه نتایج نهایی'!$O$11:$O$12</c:f>
              <c:strCache>
                <c:ptCount val="1"/>
                <c:pt idx="0">
                  <c:v>میانگین پایش1</c:v>
                </c:pt>
              </c:strCache>
            </c:strRef>
          </c:tx>
          <c:invertIfNegative val="0"/>
          <c:cat>
            <c:strRef>
              <c:f>'[1]مقایسه نتایج نهایی'!$D$13:$D$18</c:f>
              <c:strCache>
                <c:ptCount val="6"/>
                <c:pt idx="0">
                  <c:v>برنامه ریزی </c:v>
                </c:pt>
                <c:pt idx="1">
                  <c:v>سازماندهی</c:v>
                </c:pt>
                <c:pt idx="2">
                  <c:v>پایش وارزشیابی</c:v>
                </c:pt>
                <c:pt idx="3">
                  <c:v>گزارش دهی</c:v>
                </c:pt>
                <c:pt idx="4">
                  <c:v>سایر فعالیتها</c:v>
                </c:pt>
                <c:pt idx="5">
                  <c:v>امتیاز کل</c:v>
                </c:pt>
              </c:strCache>
            </c:strRef>
          </c:cat>
          <c:val>
            <c:numRef>
              <c:f>'[1]مقایسه نتایج نهایی'!$O$13:$O$18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1"/>
          <c:order val="1"/>
          <c:tx>
            <c:strRef>
              <c:f>'[1]مقایسه نتایج نهایی'!$P$11:$P$12</c:f>
              <c:strCache>
                <c:ptCount val="1"/>
                <c:pt idx="0">
                  <c:v>میانگین پایش2</c:v>
                </c:pt>
              </c:strCache>
            </c:strRef>
          </c:tx>
          <c:invertIfNegative val="0"/>
          <c:cat>
            <c:strRef>
              <c:f>'[1]مقایسه نتایج نهایی'!$D$13:$D$18</c:f>
              <c:strCache>
                <c:ptCount val="6"/>
                <c:pt idx="0">
                  <c:v>برنامه ریزی </c:v>
                </c:pt>
                <c:pt idx="1">
                  <c:v>سازماندهی</c:v>
                </c:pt>
                <c:pt idx="2">
                  <c:v>پایش وارزشیابی</c:v>
                </c:pt>
                <c:pt idx="3">
                  <c:v>گزارش دهی</c:v>
                </c:pt>
                <c:pt idx="4">
                  <c:v>سایر فعالیتها</c:v>
                </c:pt>
                <c:pt idx="5">
                  <c:v>امتیاز کل</c:v>
                </c:pt>
              </c:strCache>
            </c:strRef>
          </c:cat>
          <c:val>
            <c:numRef>
              <c:f>'[1]مقایسه نتایج نهایی'!$P$13:$P$18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78784"/>
        <c:axId val="85505152"/>
      </c:barChart>
      <c:catAx>
        <c:axId val="85478784"/>
        <c:scaling>
          <c:orientation val="minMax"/>
        </c:scaling>
        <c:delete val="0"/>
        <c:axPos val="b"/>
        <c:majorTickMark val="out"/>
        <c:minorTickMark val="none"/>
        <c:tickLblPos val="nextTo"/>
        <c:crossAx val="85505152"/>
        <c:crosses val="autoZero"/>
        <c:auto val="1"/>
        <c:lblAlgn val="ctr"/>
        <c:lblOffset val="100"/>
        <c:noMultiLvlLbl val="0"/>
      </c:catAx>
      <c:valAx>
        <c:axId val="85505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478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007086614173263"/>
          <c:y val="0.43017169728783955"/>
          <c:w val="0.17881802274715672"/>
          <c:h val="0.1674343832020999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جارت!$B$1:$B$2</c:f>
              <c:strCache>
                <c:ptCount val="1"/>
                <c:pt idx="0">
                  <c:v>زیج وشاخص برنامه ریزی </c:v>
                </c:pt>
              </c:strCache>
            </c:strRef>
          </c:tx>
          <c:cat>
            <c:strRef>
              <c:f>جارت!$A$3:$A$4</c:f>
              <c:strCache>
                <c:ptCount val="2"/>
                <c:pt idx="0">
                  <c:v>پایش اول</c:v>
                </c:pt>
                <c:pt idx="1">
                  <c:v>پایش دوم</c:v>
                </c:pt>
              </c:strCache>
            </c:strRef>
          </c:cat>
          <c:val>
            <c:numRef>
              <c:f>جارت!$B$3:$B$4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جارت!$C$1:$C$2</c:f>
              <c:strCache>
                <c:ptCount val="1"/>
                <c:pt idx="0">
                  <c:v>زیج وشاخص سازماندهی</c:v>
                </c:pt>
              </c:strCache>
            </c:strRef>
          </c:tx>
          <c:cat>
            <c:strRef>
              <c:f>جارت!$A$3:$A$4</c:f>
              <c:strCache>
                <c:ptCount val="2"/>
                <c:pt idx="0">
                  <c:v>پایش اول</c:v>
                </c:pt>
                <c:pt idx="1">
                  <c:v>پایش دوم</c:v>
                </c:pt>
              </c:strCache>
            </c:strRef>
          </c:cat>
          <c:val>
            <c:numRef>
              <c:f>جارت!$C$3:$C$4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جارت!$D$1:$D$2</c:f>
              <c:strCache>
                <c:ptCount val="1"/>
                <c:pt idx="0">
                  <c:v>زیج وشاخص پایش وارزشیابی</c:v>
                </c:pt>
              </c:strCache>
            </c:strRef>
          </c:tx>
          <c:cat>
            <c:strRef>
              <c:f>جارت!$A$3:$A$4</c:f>
              <c:strCache>
                <c:ptCount val="2"/>
                <c:pt idx="0">
                  <c:v>پایش اول</c:v>
                </c:pt>
                <c:pt idx="1">
                  <c:v>پایش دوم</c:v>
                </c:pt>
              </c:strCache>
            </c:strRef>
          </c:cat>
          <c:val>
            <c:numRef>
              <c:f>جارت!$D$3:$D$4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جارت!$E$1:$E$2</c:f>
              <c:strCache>
                <c:ptCount val="1"/>
                <c:pt idx="0">
                  <c:v>زیج وشاخص گزارش دهی</c:v>
                </c:pt>
              </c:strCache>
            </c:strRef>
          </c:tx>
          <c:cat>
            <c:strRef>
              <c:f>جارت!$A$3:$A$4</c:f>
              <c:strCache>
                <c:ptCount val="2"/>
                <c:pt idx="0">
                  <c:v>پایش اول</c:v>
                </c:pt>
                <c:pt idx="1">
                  <c:v>پایش دوم</c:v>
                </c:pt>
              </c:strCache>
            </c:strRef>
          </c:cat>
          <c:val>
            <c:numRef>
              <c:f>جارت!$E$3:$E$4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جارت!$F$1:$F$2</c:f>
              <c:strCache>
                <c:ptCount val="1"/>
                <c:pt idx="0">
                  <c:v>زیج وشاخص سایر فعالیتها</c:v>
                </c:pt>
              </c:strCache>
            </c:strRef>
          </c:tx>
          <c:cat>
            <c:strRef>
              <c:f>جارت!$A$3:$A$4</c:f>
              <c:strCache>
                <c:ptCount val="2"/>
                <c:pt idx="0">
                  <c:v>پایش اول</c:v>
                </c:pt>
                <c:pt idx="1">
                  <c:v>پایش دوم</c:v>
                </c:pt>
              </c:strCache>
            </c:strRef>
          </c:cat>
          <c:val>
            <c:numRef>
              <c:f>جارت!$F$3:$F$4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جارت!$G$1:$G$2</c:f>
              <c:strCache>
                <c:ptCount val="1"/>
                <c:pt idx="0">
                  <c:v>زیج وشاخص میانگین</c:v>
                </c:pt>
              </c:strCache>
            </c:strRef>
          </c:tx>
          <c:cat>
            <c:strRef>
              <c:f>جارت!$A$3:$A$4</c:f>
              <c:strCache>
                <c:ptCount val="2"/>
                <c:pt idx="0">
                  <c:v>پایش اول</c:v>
                </c:pt>
                <c:pt idx="1">
                  <c:v>پایش دوم</c:v>
                </c:pt>
              </c:strCache>
            </c:strRef>
          </c:cat>
          <c:val>
            <c:numRef>
              <c:f>جارت!$G$3:$G$4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جارت!$H$1:$H$2</c:f>
              <c:strCache>
                <c:ptCount val="1"/>
                <c:pt idx="0">
                  <c:v>گزارش آمار برنامه ریزی </c:v>
                </c:pt>
              </c:strCache>
            </c:strRef>
          </c:tx>
          <c:cat>
            <c:strRef>
              <c:f>جارت!$A$3:$A$4</c:f>
              <c:strCache>
                <c:ptCount val="2"/>
                <c:pt idx="0">
                  <c:v>پایش اول</c:v>
                </c:pt>
                <c:pt idx="1">
                  <c:v>پایش دوم</c:v>
                </c:pt>
              </c:strCache>
            </c:strRef>
          </c:cat>
          <c:val>
            <c:numRef>
              <c:f>جارت!$H$3:$H$4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جارت!$I$1:$I$2</c:f>
              <c:strCache>
                <c:ptCount val="1"/>
                <c:pt idx="0">
                  <c:v>گزارش آمار سازماندهی</c:v>
                </c:pt>
              </c:strCache>
            </c:strRef>
          </c:tx>
          <c:cat>
            <c:strRef>
              <c:f>جارت!$A$3:$A$4</c:f>
              <c:strCache>
                <c:ptCount val="2"/>
                <c:pt idx="0">
                  <c:v>پایش اول</c:v>
                </c:pt>
                <c:pt idx="1">
                  <c:v>پایش دوم</c:v>
                </c:pt>
              </c:strCache>
            </c:strRef>
          </c:cat>
          <c:val>
            <c:numRef>
              <c:f>جارت!$I$3:$I$4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جارت!$J$1:$J$2</c:f>
              <c:strCache>
                <c:ptCount val="1"/>
                <c:pt idx="0">
                  <c:v>گزارش آمار پایش وارزشیابی</c:v>
                </c:pt>
              </c:strCache>
            </c:strRef>
          </c:tx>
          <c:cat>
            <c:strRef>
              <c:f>جارت!$A$3:$A$4</c:f>
              <c:strCache>
                <c:ptCount val="2"/>
                <c:pt idx="0">
                  <c:v>پایش اول</c:v>
                </c:pt>
                <c:pt idx="1">
                  <c:v>پایش دوم</c:v>
                </c:pt>
              </c:strCache>
            </c:strRef>
          </c:cat>
          <c:val>
            <c:numRef>
              <c:f>جارت!$J$3:$J$4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جارت!$K$1:$K$2</c:f>
              <c:strCache>
                <c:ptCount val="1"/>
                <c:pt idx="0">
                  <c:v>گزارش آمار گزارش دهی</c:v>
                </c:pt>
              </c:strCache>
            </c:strRef>
          </c:tx>
          <c:cat>
            <c:strRef>
              <c:f>جارت!$A$3:$A$4</c:f>
              <c:strCache>
                <c:ptCount val="2"/>
                <c:pt idx="0">
                  <c:v>پایش اول</c:v>
                </c:pt>
                <c:pt idx="1">
                  <c:v>پایش دوم</c:v>
                </c:pt>
              </c:strCache>
            </c:strRef>
          </c:cat>
          <c:val>
            <c:numRef>
              <c:f>جارت!$K$3:$K$4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جارت!$L$1:$L$2</c:f>
              <c:strCache>
                <c:ptCount val="1"/>
                <c:pt idx="0">
                  <c:v>گزارش آمار سایر فعالیتها</c:v>
                </c:pt>
              </c:strCache>
            </c:strRef>
          </c:tx>
          <c:cat>
            <c:strRef>
              <c:f>جارت!$A$3:$A$4</c:f>
              <c:strCache>
                <c:ptCount val="2"/>
                <c:pt idx="0">
                  <c:v>پایش اول</c:v>
                </c:pt>
                <c:pt idx="1">
                  <c:v>پایش دوم</c:v>
                </c:pt>
              </c:strCache>
            </c:strRef>
          </c:cat>
          <c:val>
            <c:numRef>
              <c:f>جارت!$L$3:$L$4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جارت!$M$1:$M$2</c:f>
              <c:strCache>
                <c:ptCount val="1"/>
                <c:pt idx="0">
                  <c:v>گزارش آمار میانگین</c:v>
                </c:pt>
              </c:strCache>
            </c:strRef>
          </c:tx>
          <c:cat>
            <c:strRef>
              <c:f>جارت!$A$3:$A$4</c:f>
              <c:strCache>
                <c:ptCount val="2"/>
                <c:pt idx="0">
                  <c:v>پایش اول</c:v>
                </c:pt>
                <c:pt idx="1">
                  <c:v>پایش دوم</c:v>
                </c:pt>
              </c:strCache>
            </c:strRef>
          </c:cat>
          <c:val>
            <c:numRef>
              <c:f>جارت!$M$3:$M$4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جارت!$N$1:$N$2</c:f>
              <c:strCache>
                <c:ptCount val="1"/>
                <c:pt idx="0">
                  <c:v>جمعیت  برنامه ریزی </c:v>
                </c:pt>
              </c:strCache>
            </c:strRef>
          </c:tx>
          <c:cat>
            <c:strRef>
              <c:f>جارت!$A$3:$A$4</c:f>
              <c:strCache>
                <c:ptCount val="2"/>
                <c:pt idx="0">
                  <c:v>پایش اول</c:v>
                </c:pt>
                <c:pt idx="1">
                  <c:v>پایش دوم</c:v>
                </c:pt>
              </c:strCache>
            </c:strRef>
          </c:cat>
          <c:val>
            <c:numRef>
              <c:f>جارت!$N$3:$N$4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جارت!$O$1:$O$2</c:f>
              <c:strCache>
                <c:ptCount val="1"/>
                <c:pt idx="0">
                  <c:v>جمعیت  سازماندهی</c:v>
                </c:pt>
              </c:strCache>
            </c:strRef>
          </c:tx>
          <c:cat>
            <c:strRef>
              <c:f>جارت!$A$3:$A$4</c:f>
              <c:strCache>
                <c:ptCount val="2"/>
                <c:pt idx="0">
                  <c:v>پایش اول</c:v>
                </c:pt>
                <c:pt idx="1">
                  <c:v>پایش دوم</c:v>
                </c:pt>
              </c:strCache>
            </c:strRef>
          </c:cat>
          <c:val>
            <c:numRef>
              <c:f>جارت!$O$3:$O$4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جارت!$P$1:$P$2</c:f>
              <c:strCache>
                <c:ptCount val="1"/>
                <c:pt idx="0">
                  <c:v>جمعیت  پایش وارزشیابی</c:v>
                </c:pt>
              </c:strCache>
            </c:strRef>
          </c:tx>
          <c:cat>
            <c:strRef>
              <c:f>جارت!$A$3:$A$4</c:f>
              <c:strCache>
                <c:ptCount val="2"/>
                <c:pt idx="0">
                  <c:v>پایش اول</c:v>
                </c:pt>
                <c:pt idx="1">
                  <c:v>پایش دوم</c:v>
                </c:pt>
              </c:strCache>
            </c:strRef>
          </c:cat>
          <c:val>
            <c:numRef>
              <c:f>جارت!$P$3:$P$4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جارت!$Q$1:$Q$2</c:f>
              <c:strCache>
                <c:ptCount val="1"/>
                <c:pt idx="0">
                  <c:v>جمعیت  گزارش دهی</c:v>
                </c:pt>
              </c:strCache>
            </c:strRef>
          </c:tx>
          <c:cat>
            <c:strRef>
              <c:f>جارت!$A$3:$A$4</c:f>
              <c:strCache>
                <c:ptCount val="2"/>
                <c:pt idx="0">
                  <c:v>پایش اول</c:v>
                </c:pt>
                <c:pt idx="1">
                  <c:v>پایش دوم</c:v>
                </c:pt>
              </c:strCache>
            </c:strRef>
          </c:cat>
          <c:val>
            <c:numRef>
              <c:f>جارت!$Q$3:$Q$4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جارت!$R$1:$R$2</c:f>
              <c:strCache>
                <c:ptCount val="1"/>
                <c:pt idx="0">
                  <c:v>جمعیت  سایر فعالیتها</c:v>
                </c:pt>
              </c:strCache>
            </c:strRef>
          </c:tx>
          <c:cat>
            <c:strRef>
              <c:f>جارت!$A$3:$A$4</c:f>
              <c:strCache>
                <c:ptCount val="2"/>
                <c:pt idx="0">
                  <c:v>پایش اول</c:v>
                </c:pt>
                <c:pt idx="1">
                  <c:v>پایش دوم</c:v>
                </c:pt>
              </c:strCache>
            </c:strRef>
          </c:cat>
          <c:val>
            <c:numRef>
              <c:f>جارت!$R$3:$R$4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جارت!$S$1:$S$2</c:f>
              <c:strCache>
                <c:ptCount val="1"/>
                <c:pt idx="0">
                  <c:v>جمعیت  میانگین</c:v>
                </c:pt>
              </c:strCache>
            </c:strRef>
          </c:tx>
          <c:cat>
            <c:strRef>
              <c:f>جارت!$A$3:$A$4</c:f>
              <c:strCache>
                <c:ptCount val="2"/>
                <c:pt idx="0">
                  <c:v>پایش اول</c:v>
                </c:pt>
                <c:pt idx="1">
                  <c:v>پایش دوم</c:v>
                </c:pt>
              </c:strCache>
            </c:strRef>
          </c:cat>
          <c:val>
            <c:numRef>
              <c:f>جارت!$S$3:$S$4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جارت!$T$1:$T$2</c:f>
              <c:strCache>
                <c:ptCount val="1"/>
                <c:pt idx="0">
                  <c:v>نظام ثبت مرگ برنامه ریزی </c:v>
                </c:pt>
              </c:strCache>
            </c:strRef>
          </c:tx>
          <c:cat>
            <c:strRef>
              <c:f>جارت!$A$3:$A$4</c:f>
              <c:strCache>
                <c:ptCount val="2"/>
                <c:pt idx="0">
                  <c:v>پایش اول</c:v>
                </c:pt>
                <c:pt idx="1">
                  <c:v>پایش دوم</c:v>
                </c:pt>
              </c:strCache>
            </c:strRef>
          </c:cat>
          <c:val>
            <c:numRef>
              <c:f>جارت!$T$3:$T$4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جارت!$U$1:$U$2</c:f>
              <c:strCache>
                <c:ptCount val="1"/>
                <c:pt idx="0">
                  <c:v>نظام ثبت مرگ سازماندهی</c:v>
                </c:pt>
              </c:strCache>
            </c:strRef>
          </c:tx>
          <c:cat>
            <c:strRef>
              <c:f>جارت!$A$3:$A$4</c:f>
              <c:strCache>
                <c:ptCount val="2"/>
                <c:pt idx="0">
                  <c:v>پایش اول</c:v>
                </c:pt>
                <c:pt idx="1">
                  <c:v>پایش دوم</c:v>
                </c:pt>
              </c:strCache>
            </c:strRef>
          </c:cat>
          <c:val>
            <c:numRef>
              <c:f>جارت!$U$3:$U$4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جارت!$V$1:$V$2</c:f>
              <c:strCache>
                <c:ptCount val="1"/>
                <c:pt idx="0">
                  <c:v>نظام ثبت مرگ پایش وارزشیابی</c:v>
                </c:pt>
              </c:strCache>
            </c:strRef>
          </c:tx>
          <c:cat>
            <c:strRef>
              <c:f>جارت!$A$3:$A$4</c:f>
              <c:strCache>
                <c:ptCount val="2"/>
                <c:pt idx="0">
                  <c:v>پایش اول</c:v>
                </c:pt>
                <c:pt idx="1">
                  <c:v>پایش دوم</c:v>
                </c:pt>
              </c:strCache>
            </c:strRef>
          </c:cat>
          <c:val>
            <c:numRef>
              <c:f>جارت!$V$3:$V$4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جارت!$W$1:$W$2</c:f>
              <c:strCache>
                <c:ptCount val="1"/>
                <c:pt idx="0">
                  <c:v>نظام ثبت مرگ گزارش دهی</c:v>
                </c:pt>
              </c:strCache>
            </c:strRef>
          </c:tx>
          <c:cat>
            <c:strRef>
              <c:f>جارت!$A$3:$A$4</c:f>
              <c:strCache>
                <c:ptCount val="2"/>
                <c:pt idx="0">
                  <c:v>پایش اول</c:v>
                </c:pt>
                <c:pt idx="1">
                  <c:v>پایش دوم</c:v>
                </c:pt>
              </c:strCache>
            </c:strRef>
          </c:cat>
          <c:val>
            <c:numRef>
              <c:f>جارت!$W$3:$W$4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جارت!$X$1:$X$2</c:f>
              <c:strCache>
                <c:ptCount val="1"/>
                <c:pt idx="0">
                  <c:v>نظام ثبت مرگ سایر فعالیتها</c:v>
                </c:pt>
              </c:strCache>
            </c:strRef>
          </c:tx>
          <c:cat>
            <c:strRef>
              <c:f>جارت!$A$3:$A$4</c:f>
              <c:strCache>
                <c:ptCount val="2"/>
                <c:pt idx="0">
                  <c:v>پایش اول</c:v>
                </c:pt>
                <c:pt idx="1">
                  <c:v>پایش دوم</c:v>
                </c:pt>
              </c:strCache>
            </c:strRef>
          </c:cat>
          <c:val>
            <c:numRef>
              <c:f>جارت!$X$3:$X$4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جارت!$Y$1:$Y$2</c:f>
              <c:strCache>
                <c:ptCount val="1"/>
                <c:pt idx="0">
                  <c:v>نظام ثبت مرگ میانگین</c:v>
                </c:pt>
              </c:strCache>
            </c:strRef>
          </c:tx>
          <c:cat>
            <c:strRef>
              <c:f>جارت!$A$3:$A$4</c:f>
              <c:strCache>
                <c:ptCount val="2"/>
                <c:pt idx="0">
                  <c:v>پایش اول</c:v>
                </c:pt>
                <c:pt idx="1">
                  <c:v>پایش دوم</c:v>
                </c:pt>
              </c:strCache>
            </c:strRef>
          </c:cat>
          <c:val>
            <c:numRef>
              <c:f>جارت!$Y$3:$Y$4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جارت!$Z$1:$Z$2</c:f>
              <c:strCache>
                <c:ptCount val="1"/>
                <c:pt idx="0">
                  <c:v>IT برنامه ریزی </c:v>
                </c:pt>
              </c:strCache>
            </c:strRef>
          </c:tx>
          <c:cat>
            <c:strRef>
              <c:f>جارت!$A$3:$A$4</c:f>
              <c:strCache>
                <c:ptCount val="2"/>
                <c:pt idx="0">
                  <c:v>پایش اول</c:v>
                </c:pt>
                <c:pt idx="1">
                  <c:v>پایش دوم</c:v>
                </c:pt>
              </c:strCache>
            </c:strRef>
          </c:cat>
          <c:val>
            <c:numRef>
              <c:f>جارت!$Z$3:$Z$4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جارت!$AA$1:$AA$2</c:f>
              <c:strCache>
                <c:ptCount val="1"/>
                <c:pt idx="0">
                  <c:v>IT سازماندهی</c:v>
                </c:pt>
              </c:strCache>
            </c:strRef>
          </c:tx>
          <c:cat>
            <c:strRef>
              <c:f>جارت!$A$3:$A$4</c:f>
              <c:strCache>
                <c:ptCount val="2"/>
                <c:pt idx="0">
                  <c:v>پایش اول</c:v>
                </c:pt>
                <c:pt idx="1">
                  <c:v>پایش دوم</c:v>
                </c:pt>
              </c:strCache>
            </c:strRef>
          </c:cat>
          <c:val>
            <c:numRef>
              <c:f>جارت!$AA$3:$AA$4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جارت!$AB$1:$AB$2</c:f>
              <c:strCache>
                <c:ptCount val="1"/>
                <c:pt idx="0">
                  <c:v>IT پایش وارزشیابی</c:v>
                </c:pt>
              </c:strCache>
            </c:strRef>
          </c:tx>
          <c:cat>
            <c:strRef>
              <c:f>جارت!$A$3:$A$4</c:f>
              <c:strCache>
                <c:ptCount val="2"/>
                <c:pt idx="0">
                  <c:v>پایش اول</c:v>
                </c:pt>
                <c:pt idx="1">
                  <c:v>پایش دوم</c:v>
                </c:pt>
              </c:strCache>
            </c:strRef>
          </c:cat>
          <c:val>
            <c:numRef>
              <c:f>جارت!$AB$3:$AB$4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جارت!$AC$1:$AC$2</c:f>
              <c:strCache>
                <c:ptCount val="1"/>
                <c:pt idx="0">
                  <c:v>IT گزارش دهی</c:v>
                </c:pt>
              </c:strCache>
            </c:strRef>
          </c:tx>
          <c:cat>
            <c:strRef>
              <c:f>جارت!$A$3:$A$4</c:f>
              <c:strCache>
                <c:ptCount val="2"/>
                <c:pt idx="0">
                  <c:v>پایش اول</c:v>
                </c:pt>
                <c:pt idx="1">
                  <c:v>پایش دوم</c:v>
                </c:pt>
              </c:strCache>
            </c:strRef>
          </c:cat>
          <c:val>
            <c:numRef>
              <c:f>جارت!$AC$3:$AC$4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جارت!$AD$1:$AD$2</c:f>
              <c:strCache>
                <c:ptCount val="1"/>
                <c:pt idx="0">
                  <c:v>IT سایر فعالیتها</c:v>
                </c:pt>
              </c:strCache>
            </c:strRef>
          </c:tx>
          <c:cat>
            <c:strRef>
              <c:f>جارت!$A$3:$A$4</c:f>
              <c:strCache>
                <c:ptCount val="2"/>
                <c:pt idx="0">
                  <c:v>پایش اول</c:v>
                </c:pt>
                <c:pt idx="1">
                  <c:v>پایش دوم</c:v>
                </c:pt>
              </c:strCache>
            </c:strRef>
          </c:cat>
          <c:val>
            <c:numRef>
              <c:f>جارت!$AD$3:$AD$4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جارت!$AE$1:$AE$2</c:f>
              <c:strCache>
                <c:ptCount val="1"/>
                <c:pt idx="0">
                  <c:v>IT میانگین</c:v>
                </c:pt>
              </c:strCache>
            </c:strRef>
          </c:tx>
          <c:cat>
            <c:strRef>
              <c:f>جارت!$A$3:$A$4</c:f>
              <c:strCache>
                <c:ptCount val="2"/>
                <c:pt idx="0">
                  <c:v>پایش اول</c:v>
                </c:pt>
                <c:pt idx="1">
                  <c:v>پایش دوم</c:v>
                </c:pt>
              </c:strCache>
            </c:strRef>
          </c:cat>
          <c:val>
            <c:numRef>
              <c:f>جارت!$AE$3:$AE$4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جارت!$AF$1:$AF$2</c:f>
              <c:strCache>
                <c:ptCount val="1"/>
                <c:pt idx="0">
                  <c:v>کل برنامه ریزی </c:v>
                </c:pt>
              </c:strCache>
            </c:strRef>
          </c:tx>
          <c:cat>
            <c:strRef>
              <c:f>جارت!$A$3:$A$4</c:f>
              <c:strCache>
                <c:ptCount val="2"/>
                <c:pt idx="0">
                  <c:v>پایش اول</c:v>
                </c:pt>
                <c:pt idx="1">
                  <c:v>پایش دوم</c:v>
                </c:pt>
              </c:strCache>
            </c:strRef>
          </c:cat>
          <c:val>
            <c:numRef>
              <c:f>جارت!$AF$3:$AF$4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جارت!$AG$1:$AG$2</c:f>
              <c:strCache>
                <c:ptCount val="1"/>
                <c:pt idx="0">
                  <c:v>کل سازماندهی</c:v>
                </c:pt>
              </c:strCache>
            </c:strRef>
          </c:tx>
          <c:cat>
            <c:strRef>
              <c:f>جارت!$A$3:$A$4</c:f>
              <c:strCache>
                <c:ptCount val="2"/>
                <c:pt idx="0">
                  <c:v>پایش اول</c:v>
                </c:pt>
                <c:pt idx="1">
                  <c:v>پایش دوم</c:v>
                </c:pt>
              </c:strCache>
            </c:strRef>
          </c:cat>
          <c:val>
            <c:numRef>
              <c:f>جارت!$AG$3:$AG$4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جارت!$AH$1:$AH$2</c:f>
              <c:strCache>
                <c:ptCount val="1"/>
                <c:pt idx="0">
                  <c:v>کل پایش وارزشیابی</c:v>
                </c:pt>
              </c:strCache>
            </c:strRef>
          </c:tx>
          <c:cat>
            <c:strRef>
              <c:f>جارت!$A$3:$A$4</c:f>
              <c:strCache>
                <c:ptCount val="2"/>
                <c:pt idx="0">
                  <c:v>پایش اول</c:v>
                </c:pt>
                <c:pt idx="1">
                  <c:v>پایش دوم</c:v>
                </c:pt>
              </c:strCache>
            </c:strRef>
          </c:cat>
          <c:val>
            <c:numRef>
              <c:f>جارت!$AH$3:$AH$4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جارت!$AI$1:$AI$2</c:f>
              <c:strCache>
                <c:ptCount val="1"/>
                <c:pt idx="0">
                  <c:v>کل گزارش دهی</c:v>
                </c:pt>
              </c:strCache>
            </c:strRef>
          </c:tx>
          <c:cat>
            <c:strRef>
              <c:f>جارت!$A$3:$A$4</c:f>
              <c:strCache>
                <c:ptCount val="2"/>
                <c:pt idx="0">
                  <c:v>پایش اول</c:v>
                </c:pt>
                <c:pt idx="1">
                  <c:v>پایش دوم</c:v>
                </c:pt>
              </c:strCache>
            </c:strRef>
          </c:cat>
          <c:val>
            <c:numRef>
              <c:f>جارت!$AI$3:$AI$4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جارت!$AJ$1:$AJ$2</c:f>
              <c:strCache>
                <c:ptCount val="1"/>
                <c:pt idx="0">
                  <c:v>کل سایر فعالیتها</c:v>
                </c:pt>
              </c:strCache>
            </c:strRef>
          </c:tx>
          <c:cat>
            <c:strRef>
              <c:f>جارت!$A$3:$A$4</c:f>
              <c:strCache>
                <c:ptCount val="2"/>
                <c:pt idx="0">
                  <c:v>پایش اول</c:v>
                </c:pt>
                <c:pt idx="1">
                  <c:v>پایش دوم</c:v>
                </c:pt>
              </c:strCache>
            </c:strRef>
          </c:cat>
          <c:val>
            <c:numRef>
              <c:f>جارت!$AJ$3:$AJ$4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جارت!$AK$1:$AK$2</c:f>
              <c:strCache>
                <c:ptCount val="1"/>
                <c:pt idx="0">
                  <c:v>کل میانگین</c:v>
                </c:pt>
              </c:strCache>
            </c:strRef>
          </c:tx>
          <c:cat>
            <c:strRef>
              <c:f>جارت!$A$3:$A$4</c:f>
              <c:strCache>
                <c:ptCount val="2"/>
                <c:pt idx="0">
                  <c:v>پایش اول</c:v>
                </c:pt>
                <c:pt idx="1">
                  <c:v>پایش دوم</c:v>
                </c:pt>
              </c:strCache>
            </c:strRef>
          </c:cat>
          <c:val>
            <c:numRef>
              <c:f>جارت!$AK$3:$AK$4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جارت!$AL$1:$AL$2</c:f>
              <c:strCache>
                <c:ptCount val="1"/>
                <c:pt idx="0">
                  <c:v>آمار برنامه ریزی </c:v>
                </c:pt>
              </c:strCache>
            </c:strRef>
          </c:tx>
          <c:cat>
            <c:strRef>
              <c:f>جارت!$A$3:$A$4</c:f>
              <c:strCache>
                <c:ptCount val="2"/>
                <c:pt idx="0">
                  <c:v>پایش اول</c:v>
                </c:pt>
                <c:pt idx="1">
                  <c:v>پایش دوم</c:v>
                </c:pt>
              </c:strCache>
            </c:strRef>
          </c:cat>
          <c:val>
            <c:numRef>
              <c:f>جارت!$AL$3:$AL$4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جارت!$AM$1:$AM$2</c:f>
              <c:strCache>
                <c:ptCount val="1"/>
                <c:pt idx="0">
                  <c:v>آمار سازماندهی</c:v>
                </c:pt>
              </c:strCache>
            </c:strRef>
          </c:tx>
          <c:cat>
            <c:strRef>
              <c:f>جارت!$A$3:$A$4</c:f>
              <c:strCache>
                <c:ptCount val="2"/>
                <c:pt idx="0">
                  <c:v>پایش اول</c:v>
                </c:pt>
                <c:pt idx="1">
                  <c:v>پایش دوم</c:v>
                </c:pt>
              </c:strCache>
            </c:strRef>
          </c:cat>
          <c:val>
            <c:numRef>
              <c:f>جارت!$AM$3:$AM$4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جارت!$AN$1:$AN$2</c:f>
              <c:strCache>
                <c:ptCount val="1"/>
                <c:pt idx="0">
                  <c:v>آمار پایش وارزشیابی</c:v>
                </c:pt>
              </c:strCache>
            </c:strRef>
          </c:tx>
          <c:cat>
            <c:strRef>
              <c:f>جارت!$A$3:$A$4</c:f>
              <c:strCache>
                <c:ptCount val="2"/>
                <c:pt idx="0">
                  <c:v>پایش اول</c:v>
                </c:pt>
                <c:pt idx="1">
                  <c:v>پایش دوم</c:v>
                </c:pt>
              </c:strCache>
            </c:strRef>
          </c:cat>
          <c:val>
            <c:numRef>
              <c:f>جارت!$AN$3:$AN$4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جارت!$AO$1:$AO$2</c:f>
              <c:strCache>
                <c:ptCount val="1"/>
                <c:pt idx="0">
                  <c:v>آمار گزارش دهی</c:v>
                </c:pt>
              </c:strCache>
            </c:strRef>
          </c:tx>
          <c:cat>
            <c:strRef>
              <c:f>جارت!$A$3:$A$4</c:f>
              <c:strCache>
                <c:ptCount val="2"/>
                <c:pt idx="0">
                  <c:v>پایش اول</c:v>
                </c:pt>
                <c:pt idx="1">
                  <c:v>پایش دوم</c:v>
                </c:pt>
              </c:strCache>
            </c:strRef>
          </c:cat>
          <c:val>
            <c:numRef>
              <c:f>جارت!$AO$3:$AO$4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جارت!$AP$1:$AP$2</c:f>
              <c:strCache>
                <c:ptCount val="1"/>
                <c:pt idx="0">
                  <c:v>آمار سایر فعالیتها</c:v>
                </c:pt>
              </c:strCache>
            </c:strRef>
          </c:tx>
          <c:cat>
            <c:strRef>
              <c:f>جارت!$A$3:$A$4</c:f>
              <c:strCache>
                <c:ptCount val="2"/>
                <c:pt idx="0">
                  <c:v>پایش اول</c:v>
                </c:pt>
                <c:pt idx="1">
                  <c:v>پایش دوم</c:v>
                </c:pt>
              </c:strCache>
            </c:strRef>
          </c:cat>
          <c:val>
            <c:numRef>
              <c:f>جارت!$AP$3:$AP$4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جارت!$AQ$1:$AQ$2</c:f>
              <c:strCache>
                <c:ptCount val="1"/>
                <c:pt idx="0">
                  <c:v>آمار میانگین</c:v>
                </c:pt>
              </c:strCache>
            </c:strRef>
          </c:tx>
          <c:cat>
            <c:strRef>
              <c:f>جارت!$A$3:$A$4</c:f>
              <c:strCache>
                <c:ptCount val="2"/>
                <c:pt idx="0">
                  <c:v>پایش اول</c:v>
                </c:pt>
                <c:pt idx="1">
                  <c:v>پایش دوم</c:v>
                </c:pt>
              </c:strCache>
            </c:strRef>
          </c:cat>
          <c:val>
            <c:numRef>
              <c:f>جارت!$AQ$3:$AQ$4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87168"/>
        <c:axId val="86088704"/>
      </c:lineChart>
      <c:catAx>
        <c:axId val="86087168"/>
        <c:scaling>
          <c:orientation val="minMax"/>
        </c:scaling>
        <c:delete val="0"/>
        <c:axPos val="b"/>
        <c:majorTickMark val="out"/>
        <c:minorTickMark val="none"/>
        <c:tickLblPos val="nextTo"/>
        <c:crossAx val="86088704"/>
        <c:crosses val="autoZero"/>
        <c:auto val="1"/>
        <c:lblAlgn val="ctr"/>
        <c:lblOffset val="100"/>
        <c:noMultiLvlLbl val="0"/>
      </c:catAx>
      <c:valAx>
        <c:axId val="860887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6087168"/>
        <c:crosses val="autoZero"/>
        <c:crossBetween val="between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19</xdr:row>
      <xdr:rowOff>166687</xdr:rowOff>
    </xdr:from>
    <xdr:to>
      <xdr:col>12</xdr:col>
      <xdr:colOff>76200</xdr:colOff>
      <xdr:row>34</xdr:row>
      <xdr:rowOff>52387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371475</xdr:colOff>
      <xdr:row>4</xdr:row>
      <xdr:rowOff>142875</xdr:rowOff>
    </xdr:from>
    <xdr:to>
      <xdr:col>37</xdr:col>
      <xdr:colOff>209550</xdr:colOff>
      <xdr:row>15</xdr:row>
      <xdr:rowOff>304800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670;&#1705;%20&#1604;&#1740;&#1587;&#1578;%20&#1607;&#1585;&#1587;&#1740;&#1606;\..&#1576;&#1586;&#1585;&#1711;&#1740;%20&#1670;&#1705;%20&#1604;&#1740;&#1587;&#157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چک لیست پایش استان"/>
      <sheetName val="مقایسه نتایج نهایی"/>
      <sheetName val="شهرستان"/>
      <sheetName val="خانه بهداشت "/>
    </sheetNames>
    <sheetDataSet>
      <sheetData sheetId="0"/>
      <sheetData sheetId="1">
        <row r="1">
          <cell r="B1" t="str">
            <v>اتوماسیون</v>
          </cell>
        </row>
        <row r="11">
          <cell r="O11" t="str">
            <v>میانگین</v>
          </cell>
        </row>
        <row r="12">
          <cell r="O12" t="str">
            <v>پایش1</v>
          </cell>
          <cell r="P12" t="str">
            <v>پایش2</v>
          </cell>
        </row>
        <row r="13">
          <cell r="D13" t="str">
            <v xml:space="preserve">برنامه ریزی </v>
          </cell>
          <cell r="O13" t="e">
            <v>#DIV/0!</v>
          </cell>
          <cell r="P13" t="e">
            <v>#DIV/0!</v>
          </cell>
        </row>
        <row r="14">
          <cell r="D14" t="str">
            <v>سازماندهی</v>
          </cell>
          <cell r="O14" t="e">
            <v>#DIV/0!</v>
          </cell>
          <cell r="P14" t="e">
            <v>#DIV/0!</v>
          </cell>
        </row>
        <row r="15">
          <cell r="D15" t="str">
            <v>پایش وارزشیابی</v>
          </cell>
          <cell r="O15" t="e">
            <v>#DIV/0!</v>
          </cell>
          <cell r="P15" t="e">
            <v>#DIV/0!</v>
          </cell>
        </row>
        <row r="16">
          <cell r="D16" t="str">
            <v>گزارش دهی</v>
          </cell>
          <cell r="O16" t="e">
            <v>#DIV/0!</v>
          </cell>
          <cell r="P16" t="e">
            <v>#DIV/0!</v>
          </cell>
        </row>
        <row r="17">
          <cell r="D17" t="str">
            <v>سایر فعالیتها</v>
          </cell>
          <cell r="O17" t="e">
            <v>#DIV/0!</v>
          </cell>
          <cell r="P17" t="e">
            <v>#DIV/0!</v>
          </cell>
        </row>
        <row r="18">
          <cell r="D18" t="str">
            <v>امتیاز کل</v>
          </cell>
          <cell r="O18" t="e">
            <v>#DIV/0!</v>
          </cell>
          <cell r="P18" t="e">
            <v>#DIV/0!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U123"/>
  <sheetViews>
    <sheetView rightToLeft="1" tabSelected="1" topLeftCell="A74" zoomScale="90" zoomScaleNormal="90" workbookViewId="0">
      <selection activeCell="K97" sqref="K97"/>
    </sheetView>
  </sheetViews>
  <sheetFormatPr defaultRowHeight="15"/>
  <cols>
    <col min="1" max="2" width="5.875" customWidth="1"/>
    <col min="3" max="3" width="4.375" bestFit="1" customWidth="1"/>
    <col min="4" max="4" width="70.375" bestFit="1" customWidth="1"/>
    <col min="5" max="14" width="6.25" style="87" customWidth="1"/>
    <col min="15" max="15" width="8.25" style="105" bestFit="1" customWidth="1"/>
    <col min="16" max="16" width="8.875" style="88" bestFit="1" customWidth="1"/>
    <col min="17" max="17" width="7.375" style="105" bestFit="1" customWidth="1"/>
    <col min="18" max="18" width="8.875" style="88" bestFit="1" customWidth="1"/>
    <col min="19" max="19" width="7.375" style="105" bestFit="1" customWidth="1"/>
    <col min="20" max="20" width="8.875" style="88" bestFit="1" customWidth="1"/>
    <col min="21" max="23" width="9" style="56"/>
    <col min="24" max="24" width="23.375" style="56" bestFit="1" customWidth="1"/>
    <col min="25" max="35" width="9" style="56"/>
    <col min="36" max="36" width="19.875" style="56" bestFit="1" customWidth="1"/>
    <col min="37" max="37" width="9" style="56"/>
    <col min="38" max="38" width="143.125" style="56" bestFit="1" customWidth="1"/>
    <col min="39" max="541" width="9" style="56"/>
  </cols>
  <sheetData>
    <row r="1" spans="1:541" ht="20.2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</row>
    <row r="2" spans="1:541" ht="15.75" customHeight="1">
      <c r="A2" s="182" t="s">
        <v>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</row>
    <row r="3" spans="1:541" ht="17.25" customHeight="1" thickBot="1">
      <c r="A3" s="183" t="s">
        <v>2</v>
      </c>
      <c r="B3" s="183"/>
      <c r="C3" s="183"/>
      <c r="D3" s="183"/>
      <c r="E3" s="184"/>
      <c r="F3" s="184"/>
      <c r="G3" s="183"/>
      <c r="H3" s="183"/>
      <c r="I3" s="183"/>
      <c r="J3" s="183"/>
      <c r="K3" s="183"/>
      <c r="L3" s="183"/>
      <c r="M3" s="183"/>
      <c r="N3" s="183"/>
      <c r="O3" s="183"/>
      <c r="P3" s="18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</row>
    <row r="4" spans="1:541" ht="21" customHeight="1" thickBot="1">
      <c r="A4" s="185" t="s">
        <v>3</v>
      </c>
      <c r="B4" s="187" t="s">
        <v>4</v>
      </c>
      <c r="C4" s="187" t="s">
        <v>5</v>
      </c>
      <c r="D4" s="189" t="s">
        <v>6</v>
      </c>
      <c r="E4" s="190" t="s">
        <v>7</v>
      </c>
      <c r="F4" s="191"/>
      <c r="G4" s="192" t="s">
        <v>8</v>
      </c>
      <c r="H4" s="193"/>
      <c r="I4" s="175" t="s">
        <v>9</v>
      </c>
      <c r="J4" s="176"/>
      <c r="K4" s="175" t="s">
        <v>10</v>
      </c>
      <c r="L4" s="176"/>
      <c r="M4" s="175" t="s">
        <v>11</v>
      </c>
      <c r="N4" s="176"/>
      <c r="O4" s="177" t="s">
        <v>12</v>
      </c>
      <c r="P4" s="178"/>
      <c r="Q4" s="177" t="s">
        <v>26</v>
      </c>
      <c r="R4" s="178"/>
      <c r="S4" s="214" t="s">
        <v>138</v>
      </c>
      <c r="T4" s="215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 s="130">
        <v>5</v>
      </c>
      <c r="AM4">
        <v>3</v>
      </c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</row>
    <row r="5" spans="1:541" ht="18.75" customHeight="1" thickBot="1">
      <c r="A5" s="186"/>
      <c r="B5" s="188"/>
      <c r="C5" s="188"/>
      <c r="D5" s="189"/>
      <c r="E5" s="1" t="s">
        <v>13</v>
      </c>
      <c r="F5" s="2" t="s">
        <v>14</v>
      </c>
      <c r="G5" s="1" t="s">
        <v>13</v>
      </c>
      <c r="H5" s="2" t="s">
        <v>14</v>
      </c>
      <c r="I5" s="1" t="s">
        <v>13</v>
      </c>
      <c r="J5" s="2" t="s">
        <v>14</v>
      </c>
      <c r="K5" s="1" t="s">
        <v>13</v>
      </c>
      <c r="L5" s="2" t="s">
        <v>14</v>
      </c>
      <c r="M5" s="1" t="s">
        <v>13</v>
      </c>
      <c r="N5" s="2" t="s">
        <v>14</v>
      </c>
      <c r="O5" s="91" t="s">
        <v>13</v>
      </c>
      <c r="P5" s="3" t="s">
        <v>14</v>
      </c>
      <c r="Q5" s="91" t="s">
        <v>13</v>
      </c>
      <c r="R5" s="3" t="s">
        <v>14</v>
      </c>
      <c r="S5" s="170" t="s">
        <v>13</v>
      </c>
      <c r="T5" s="171" t="s">
        <v>14</v>
      </c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 s="130" t="s">
        <v>118</v>
      </c>
      <c r="AM5">
        <v>2</v>
      </c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</row>
    <row r="6" spans="1:541" ht="24" customHeight="1" thickBot="1">
      <c r="A6" s="179" t="s">
        <v>15</v>
      </c>
      <c r="B6" s="179" t="s">
        <v>16</v>
      </c>
      <c r="C6" s="4">
        <v>1</v>
      </c>
      <c r="D6" s="5" t="s">
        <v>17</v>
      </c>
      <c r="E6" s="6"/>
      <c r="F6" s="7"/>
      <c r="G6" s="8"/>
      <c r="H6" s="7"/>
      <c r="I6" s="8"/>
      <c r="J6" s="7"/>
      <c r="K6" s="8"/>
      <c r="L6" s="7"/>
      <c r="M6" s="8"/>
      <c r="N6" s="7"/>
      <c r="O6" s="92" t="e">
        <f>AVERAGE(E6,G6,I6,K6,M6)</f>
        <v>#DIV/0!</v>
      </c>
      <c r="P6" s="9" t="e">
        <f>AVERAGE(F6,H6,J6,L6,N6)</f>
        <v>#DIV/0!</v>
      </c>
      <c r="Q6" s="132">
        <f>SUM(E6+G6+I6+K6+M6)</f>
        <v>0</v>
      </c>
      <c r="R6" s="133">
        <f>SUM(F6+H6+J6+L6+N6)</f>
        <v>0</v>
      </c>
      <c r="S6" s="132">
        <f>Q6-M6</f>
        <v>0</v>
      </c>
      <c r="T6" s="133">
        <f>R6-N6</f>
        <v>0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 s="130" t="s">
        <v>119</v>
      </c>
      <c r="AM6">
        <v>2</v>
      </c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</row>
    <row r="7" spans="1:541" ht="24" customHeight="1" thickBot="1">
      <c r="A7" s="180"/>
      <c r="B7" s="180"/>
      <c r="C7" s="4">
        <v>2</v>
      </c>
      <c r="D7" s="10" t="s">
        <v>18</v>
      </c>
      <c r="E7" s="6"/>
      <c r="F7" s="11"/>
      <c r="G7" s="8"/>
      <c r="H7" s="11"/>
      <c r="I7" s="8"/>
      <c r="J7" s="11"/>
      <c r="K7" s="8"/>
      <c r="L7" s="11"/>
      <c r="M7" s="12"/>
      <c r="N7" s="11"/>
      <c r="O7" s="93" t="e">
        <f t="shared" ref="O7:P14" si="0">AVERAGE(E7,G7,I7,K7,M7)</f>
        <v>#DIV/0!</v>
      </c>
      <c r="P7" s="14" t="e">
        <f t="shared" si="0"/>
        <v>#DIV/0!</v>
      </c>
      <c r="Q7" s="134">
        <f t="shared" ref="Q7:Q14" si="1">SUM(E7+G7+I7+K7+M7)</f>
        <v>0</v>
      </c>
      <c r="R7" s="135">
        <f t="shared" ref="R7:R14" si="2">SUM(F7+H7+J7+L7+N7)</f>
        <v>0</v>
      </c>
      <c r="S7" s="134">
        <f t="shared" ref="S7:S14" si="3">Q7-M7</f>
        <v>0</v>
      </c>
      <c r="T7" s="135">
        <f t="shared" ref="T7:T14" si="4">R7-N7</f>
        <v>0</v>
      </c>
      <c r="U7"/>
      <c r="V7"/>
      <c r="W7"/>
      <c r="X7" s="117"/>
      <c r="Y7" s="118" t="s">
        <v>7</v>
      </c>
      <c r="Z7" s="118"/>
      <c r="AA7" s="118" t="s">
        <v>8</v>
      </c>
      <c r="AB7" s="118"/>
      <c r="AC7" s="118" t="s">
        <v>9</v>
      </c>
      <c r="AD7" s="118"/>
      <c r="AE7" s="118" t="s">
        <v>10</v>
      </c>
      <c r="AF7" s="118"/>
      <c r="AG7" s="118" t="s">
        <v>11</v>
      </c>
      <c r="AH7" s="118"/>
      <c r="AI7" s="117"/>
      <c r="AJ7" s="117"/>
      <c r="AK7"/>
      <c r="AL7" s="130" t="s">
        <v>120</v>
      </c>
      <c r="AM7">
        <v>2</v>
      </c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</row>
    <row r="8" spans="1:541" ht="24" customHeight="1" thickBot="1">
      <c r="A8" s="180"/>
      <c r="B8" s="180"/>
      <c r="C8" s="4">
        <v>3</v>
      </c>
      <c r="D8" s="10" t="s">
        <v>19</v>
      </c>
      <c r="E8" s="6"/>
      <c r="F8" s="11"/>
      <c r="G8" s="8"/>
      <c r="H8" s="11"/>
      <c r="I8" s="8"/>
      <c r="J8" s="11"/>
      <c r="K8" s="8"/>
      <c r="L8" s="11"/>
      <c r="M8" s="12"/>
      <c r="N8" s="11"/>
      <c r="O8" s="93" t="e">
        <f t="shared" si="0"/>
        <v>#DIV/0!</v>
      </c>
      <c r="P8" s="14" t="e">
        <f t="shared" si="0"/>
        <v>#DIV/0!</v>
      </c>
      <c r="Q8" s="134">
        <f t="shared" si="1"/>
        <v>0</v>
      </c>
      <c r="R8" s="135">
        <f t="shared" si="2"/>
        <v>0</v>
      </c>
      <c r="S8" s="134">
        <f t="shared" si="3"/>
        <v>0</v>
      </c>
      <c r="T8" s="135">
        <f t="shared" si="4"/>
        <v>0</v>
      </c>
      <c r="W8" s="211" t="s">
        <v>15</v>
      </c>
      <c r="X8" s="117" t="s">
        <v>16</v>
      </c>
      <c r="Y8" s="117">
        <v>9</v>
      </c>
      <c r="Z8" s="121">
        <f>Y8/69*100</f>
        <v>13.043478260869565</v>
      </c>
      <c r="AA8" s="117">
        <v>9</v>
      </c>
      <c r="AB8" s="121">
        <f>AA8/69*100</f>
        <v>13.043478260869565</v>
      </c>
      <c r="AC8" s="117">
        <v>9</v>
      </c>
      <c r="AD8" s="121">
        <f>AC8/69*100</f>
        <v>13.043478260869565</v>
      </c>
      <c r="AE8" s="117">
        <v>9</v>
      </c>
      <c r="AF8" s="121">
        <f>AE8/75*100</f>
        <v>12</v>
      </c>
      <c r="AG8" s="125">
        <v>9</v>
      </c>
      <c r="AH8" s="121">
        <f>AG8/83*100</f>
        <v>10.843373493975903</v>
      </c>
      <c r="AI8" s="117">
        <f>SUM(Y8+AA8+AC8+AE8+AG8)</f>
        <v>45</v>
      </c>
      <c r="AJ8" s="120">
        <f>AI8/AI$16*100</f>
        <v>12.162162162162163</v>
      </c>
      <c r="AK8"/>
      <c r="AL8" s="130" t="s">
        <v>122</v>
      </c>
      <c r="AM8">
        <v>2</v>
      </c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</row>
    <row r="9" spans="1:541" ht="24" customHeight="1" thickBot="1">
      <c r="A9" s="180"/>
      <c r="B9" s="180"/>
      <c r="C9" s="4">
        <v>4</v>
      </c>
      <c r="D9" s="10" t="s">
        <v>20</v>
      </c>
      <c r="E9" s="6"/>
      <c r="F9" s="11"/>
      <c r="G9" s="8"/>
      <c r="H9" s="11"/>
      <c r="I9" s="8"/>
      <c r="J9" s="11"/>
      <c r="K9" s="8"/>
      <c r="L9" s="11"/>
      <c r="M9" s="12"/>
      <c r="N9" s="11"/>
      <c r="O9" s="93" t="e">
        <f t="shared" si="0"/>
        <v>#DIV/0!</v>
      </c>
      <c r="P9" s="14" t="e">
        <f t="shared" si="0"/>
        <v>#DIV/0!</v>
      </c>
      <c r="Q9" s="134">
        <f t="shared" si="1"/>
        <v>0</v>
      </c>
      <c r="R9" s="135">
        <f t="shared" si="2"/>
        <v>0</v>
      </c>
      <c r="S9" s="134">
        <f t="shared" si="3"/>
        <v>0</v>
      </c>
      <c r="T9" s="135">
        <f t="shared" si="4"/>
        <v>0</v>
      </c>
      <c r="W9" s="211"/>
      <c r="X9" s="117" t="s">
        <v>27</v>
      </c>
      <c r="Y9" s="117">
        <v>14</v>
      </c>
      <c r="Z9" s="121">
        <f t="shared" ref="Z9:AB16" si="5">Y9/69*100</f>
        <v>20.289855072463769</v>
      </c>
      <c r="AA9" s="117">
        <v>14</v>
      </c>
      <c r="AB9" s="121">
        <f t="shared" si="5"/>
        <v>20.289855072463769</v>
      </c>
      <c r="AC9" s="117">
        <v>14</v>
      </c>
      <c r="AD9" s="121">
        <f t="shared" ref="AD9" si="6">AC9/69*100</f>
        <v>20.289855072463769</v>
      </c>
      <c r="AE9" s="117">
        <v>14</v>
      </c>
      <c r="AF9" s="121">
        <f t="shared" ref="AF9:AF16" si="7">AE9/75*100</f>
        <v>18.666666666666668</v>
      </c>
      <c r="AG9" s="117">
        <v>14</v>
      </c>
      <c r="AH9" s="121">
        <f t="shared" ref="AH9:AH16" si="8">AG9/83*100</f>
        <v>16.867469879518072</v>
      </c>
      <c r="AI9" s="117">
        <f t="shared" ref="AI9:AI15" si="9">SUM(Y9+AA9+AC9+AE9+AG9)</f>
        <v>70</v>
      </c>
      <c r="AJ9" s="120">
        <f t="shared" ref="AJ9:AJ16" si="10">AI9/AI$16*100</f>
        <v>18.918918918918919</v>
      </c>
      <c r="AK9"/>
      <c r="AL9" s="130" t="s">
        <v>121</v>
      </c>
      <c r="AM9">
        <v>2</v>
      </c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</row>
    <row r="10" spans="1:541" ht="24" customHeight="1" thickBot="1">
      <c r="A10" s="180"/>
      <c r="B10" s="180"/>
      <c r="C10" s="4">
        <v>5</v>
      </c>
      <c r="D10" s="10" t="s">
        <v>21</v>
      </c>
      <c r="E10" s="6"/>
      <c r="F10" s="11"/>
      <c r="G10" s="8"/>
      <c r="H10" s="11"/>
      <c r="I10" s="8"/>
      <c r="J10" s="11"/>
      <c r="K10" s="8"/>
      <c r="L10" s="11"/>
      <c r="M10" s="12"/>
      <c r="N10" s="11"/>
      <c r="O10" s="93" t="e">
        <f t="shared" si="0"/>
        <v>#DIV/0!</v>
      </c>
      <c r="P10" s="14" t="e">
        <f t="shared" si="0"/>
        <v>#DIV/0!</v>
      </c>
      <c r="Q10" s="134">
        <f t="shared" si="1"/>
        <v>0</v>
      </c>
      <c r="R10" s="135">
        <f t="shared" si="2"/>
        <v>0</v>
      </c>
      <c r="S10" s="134">
        <f t="shared" si="3"/>
        <v>0</v>
      </c>
      <c r="T10" s="135">
        <f t="shared" si="4"/>
        <v>0</v>
      </c>
      <c r="W10" s="211"/>
      <c r="X10" s="117" t="s">
        <v>117</v>
      </c>
      <c r="Y10" s="125">
        <v>11</v>
      </c>
      <c r="Z10" s="121">
        <f t="shared" si="5"/>
        <v>15.942028985507244</v>
      </c>
      <c r="AA10" s="117">
        <v>2</v>
      </c>
      <c r="AB10" s="121">
        <f t="shared" si="5"/>
        <v>2.8985507246376812</v>
      </c>
      <c r="AC10" s="117">
        <v>11</v>
      </c>
      <c r="AD10" s="121">
        <f t="shared" ref="AD10" si="11">AC10/69*100</f>
        <v>15.942028985507244</v>
      </c>
      <c r="AE10" s="117">
        <v>11</v>
      </c>
      <c r="AF10" s="121">
        <f t="shared" si="7"/>
        <v>14.666666666666666</v>
      </c>
      <c r="AG10" s="125">
        <v>11</v>
      </c>
      <c r="AH10" s="121">
        <f t="shared" si="8"/>
        <v>13.253012048192772</v>
      </c>
      <c r="AI10" s="117">
        <f t="shared" si="9"/>
        <v>46</v>
      </c>
      <c r="AJ10" s="120">
        <f t="shared" si="10"/>
        <v>12.432432432432433</v>
      </c>
      <c r="AK10"/>
      <c r="AL10" s="130" t="s">
        <v>123</v>
      </c>
      <c r="AM10">
        <v>2</v>
      </c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</row>
    <row r="11" spans="1:541" ht="24" customHeight="1" thickBot="1">
      <c r="A11" s="180"/>
      <c r="B11" s="180"/>
      <c r="C11" s="4">
        <v>6</v>
      </c>
      <c r="D11" s="10" t="s">
        <v>22</v>
      </c>
      <c r="E11" s="6"/>
      <c r="F11" s="11"/>
      <c r="G11" s="8"/>
      <c r="H11" s="11"/>
      <c r="I11" s="8"/>
      <c r="J11" s="11"/>
      <c r="K11" s="8"/>
      <c r="L11" s="11"/>
      <c r="M11" s="12"/>
      <c r="N11" s="11"/>
      <c r="O11" s="93" t="e">
        <f t="shared" si="0"/>
        <v>#DIV/0!</v>
      </c>
      <c r="P11" s="14" t="e">
        <f t="shared" si="0"/>
        <v>#DIV/0!</v>
      </c>
      <c r="Q11" s="134">
        <f t="shared" si="1"/>
        <v>0</v>
      </c>
      <c r="R11" s="135">
        <f t="shared" si="2"/>
        <v>0</v>
      </c>
      <c r="S11" s="134">
        <f t="shared" si="3"/>
        <v>0</v>
      </c>
      <c r="T11" s="135">
        <f t="shared" si="4"/>
        <v>0</v>
      </c>
      <c r="W11" s="211" t="s">
        <v>56</v>
      </c>
      <c r="X11" s="117" t="s">
        <v>111</v>
      </c>
      <c r="Y11" s="119">
        <v>4</v>
      </c>
      <c r="Z11" s="121">
        <f t="shared" si="5"/>
        <v>5.7971014492753623</v>
      </c>
      <c r="AA11" s="119">
        <v>4</v>
      </c>
      <c r="AB11" s="121">
        <f t="shared" si="5"/>
        <v>5.7971014492753623</v>
      </c>
      <c r="AC11" s="119">
        <v>4</v>
      </c>
      <c r="AD11" s="121">
        <f t="shared" ref="AD11" si="12">AC11/69*100</f>
        <v>5.7971014492753623</v>
      </c>
      <c r="AE11" s="119">
        <v>4</v>
      </c>
      <c r="AF11" s="121">
        <f t="shared" si="7"/>
        <v>5.3333333333333339</v>
      </c>
      <c r="AG11" s="119">
        <v>4</v>
      </c>
      <c r="AH11" s="121">
        <f t="shared" si="8"/>
        <v>4.8192771084337354</v>
      </c>
      <c r="AI11" s="117">
        <f t="shared" si="9"/>
        <v>20</v>
      </c>
      <c r="AJ11" s="120">
        <f t="shared" si="10"/>
        <v>5.4054054054054053</v>
      </c>
      <c r="AK11"/>
      <c r="AL11" s="130" t="s">
        <v>124</v>
      </c>
      <c r="AM11">
        <v>2</v>
      </c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</row>
    <row r="12" spans="1:541" ht="28.5" customHeight="1" thickBot="1">
      <c r="A12" s="180"/>
      <c r="B12" s="180"/>
      <c r="C12" s="4">
        <v>7</v>
      </c>
      <c r="D12" s="10" t="s">
        <v>23</v>
      </c>
      <c r="E12" s="6"/>
      <c r="F12" s="11"/>
      <c r="G12" s="8"/>
      <c r="H12" s="11"/>
      <c r="I12" s="8"/>
      <c r="J12" s="11"/>
      <c r="K12" s="8"/>
      <c r="L12" s="11"/>
      <c r="M12" s="12"/>
      <c r="N12" s="11"/>
      <c r="O12" s="93" t="e">
        <f t="shared" si="0"/>
        <v>#DIV/0!</v>
      </c>
      <c r="P12" s="14" t="e">
        <f t="shared" si="0"/>
        <v>#DIV/0!</v>
      </c>
      <c r="Q12" s="134">
        <f t="shared" si="1"/>
        <v>0</v>
      </c>
      <c r="R12" s="135">
        <f t="shared" si="2"/>
        <v>0</v>
      </c>
      <c r="S12" s="134">
        <f t="shared" si="3"/>
        <v>0</v>
      </c>
      <c r="T12" s="135">
        <f t="shared" si="4"/>
        <v>0</v>
      </c>
      <c r="W12" s="211"/>
      <c r="X12" s="117" t="s">
        <v>112</v>
      </c>
      <c r="Y12" s="117">
        <v>9</v>
      </c>
      <c r="Z12" s="121">
        <f t="shared" si="5"/>
        <v>13.043478260869565</v>
      </c>
      <c r="AA12" s="117">
        <v>9</v>
      </c>
      <c r="AB12" s="121">
        <f t="shared" si="5"/>
        <v>13.043478260869565</v>
      </c>
      <c r="AC12" s="117">
        <v>9</v>
      </c>
      <c r="AD12" s="121">
        <f t="shared" ref="AD12" si="13">AC12/69*100</f>
        <v>13.043478260869565</v>
      </c>
      <c r="AE12" s="117">
        <v>9</v>
      </c>
      <c r="AF12" s="121">
        <f t="shared" si="7"/>
        <v>12</v>
      </c>
      <c r="AG12" s="117">
        <v>9</v>
      </c>
      <c r="AH12" s="121">
        <f t="shared" si="8"/>
        <v>10.843373493975903</v>
      </c>
      <c r="AI12" s="117">
        <f t="shared" si="9"/>
        <v>45</v>
      </c>
      <c r="AJ12" s="120">
        <f t="shared" si="10"/>
        <v>12.162162162162163</v>
      </c>
      <c r="AK12"/>
      <c r="AL12" s="130" t="s">
        <v>125</v>
      </c>
      <c r="AM12">
        <v>1</v>
      </c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</row>
    <row r="13" spans="1:541" ht="24" customHeight="1" thickBot="1">
      <c r="A13" s="180"/>
      <c r="B13" s="180"/>
      <c r="C13" s="4">
        <v>8</v>
      </c>
      <c r="D13" s="10" t="s">
        <v>24</v>
      </c>
      <c r="E13" s="6"/>
      <c r="F13" s="11"/>
      <c r="G13" s="8"/>
      <c r="H13" s="11"/>
      <c r="I13" s="8"/>
      <c r="J13" s="11"/>
      <c r="K13" s="8"/>
      <c r="L13" s="11"/>
      <c r="M13" s="12"/>
      <c r="N13" s="11"/>
      <c r="O13" s="93" t="e">
        <f t="shared" si="0"/>
        <v>#DIV/0!</v>
      </c>
      <c r="P13" s="14" t="e">
        <f t="shared" si="0"/>
        <v>#DIV/0!</v>
      </c>
      <c r="Q13" s="134">
        <f t="shared" si="1"/>
        <v>0</v>
      </c>
      <c r="R13" s="135">
        <f t="shared" si="2"/>
        <v>0</v>
      </c>
      <c r="S13" s="134">
        <f t="shared" si="3"/>
        <v>0</v>
      </c>
      <c r="T13" s="135">
        <f t="shared" si="4"/>
        <v>0</v>
      </c>
      <c r="W13" t="s">
        <v>113</v>
      </c>
      <c r="X13" s="117" t="s">
        <v>114</v>
      </c>
      <c r="Y13" s="125">
        <v>10</v>
      </c>
      <c r="Z13" s="121">
        <f t="shared" si="5"/>
        <v>14.492753623188406</v>
      </c>
      <c r="AA13" s="117">
        <v>10</v>
      </c>
      <c r="AB13" s="121">
        <f t="shared" si="5"/>
        <v>14.492753623188406</v>
      </c>
      <c r="AC13" s="117">
        <v>10</v>
      </c>
      <c r="AD13" s="121">
        <f t="shared" ref="AD13" si="14">AC13/69*100</f>
        <v>14.492753623188406</v>
      </c>
      <c r="AE13" s="117">
        <v>10</v>
      </c>
      <c r="AF13" s="121">
        <f t="shared" si="7"/>
        <v>13.333333333333334</v>
      </c>
      <c r="AG13" s="117">
        <v>10</v>
      </c>
      <c r="AH13" s="121">
        <f t="shared" si="8"/>
        <v>12.048192771084338</v>
      </c>
      <c r="AI13" s="117">
        <f t="shared" si="9"/>
        <v>50</v>
      </c>
      <c r="AJ13" s="120">
        <f t="shared" si="10"/>
        <v>13.513513513513514</v>
      </c>
      <c r="AK13"/>
      <c r="AL13" s="130" t="s">
        <v>126</v>
      </c>
      <c r="AM13">
        <v>2</v>
      </c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</row>
    <row r="14" spans="1:541" ht="24" customHeight="1" thickBot="1">
      <c r="A14" s="180"/>
      <c r="B14" s="180"/>
      <c r="C14" s="4">
        <v>9</v>
      </c>
      <c r="D14" s="15" t="s">
        <v>25</v>
      </c>
      <c r="E14" s="6"/>
      <c r="F14" s="16"/>
      <c r="G14" s="8"/>
      <c r="H14" s="16"/>
      <c r="I14" s="8"/>
      <c r="J14" s="16"/>
      <c r="K14" s="8"/>
      <c r="L14" s="16"/>
      <c r="M14" s="17"/>
      <c r="N14" s="16"/>
      <c r="O14" s="94" t="e">
        <f t="shared" si="0"/>
        <v>#DIV/0!</v>
      </c>
      <c r="P14" s="19" t="e">
        <f t="shared" si="0"/>
        <v>#DIV/0!</v>
      </c>
      <c r="Q14" s="136">
        <f t="shared" si="1"/>
        <v>0</v>
      </c>
      <c r="R14" s="137">
        <f t="shared" si="2"/>
        <v>0</v>
      </c>
      <c r="S14" s="136">
        <f t="shared" si="3"/>
        <v>0</v>
      </c>
      <c r="T14" s="137">
        <f t="shared" si="4"/>
        <v>0</v>
      </c>
      <c r="W14" t="s">
        <v>87</v>
      </c>
      <c r="X14" s="117" t="s">
        <v>115</v>
      </c>
      <c r="Y14" s="119">
        <v>5</v>
      </c>
      <c r="Z14" s="121">
        <f t="shared" si="5"/>
        <v>7.2463768115942031</v>
      </c>
      <c r="AA14" s="119">
        <v>5</v>
      </c>
      <c r="AB14" s="121">
        <f t="shared" si="5"/>
        <v>7.2463768115942031</v>
      </c>
      <c r="AC14" s="119">
        <v>5</v>
      </c>
      <c r="AD14" s="121">
        <f t="shared" ref="AD14" si="15">AC14/69*100</f>
        <v>7.2463768115942031</v>
      </c>
      <c r="AE14" s="119">
        <v>5</v>
      </c>
      <c r="AF14" s="121">
        <f t="shared" si="7"/>
        <v>6.666666666666667</v>
      </c>
      <c r="AG14" s="119">
        <v>5</v>
      </c>
      <c r="AH14" s="121">
        <f t="shared" si="8"/>
        <v>6.024096385542169</v>
      </c>
      <c r="AI14" s="117">
        <f t="shared" si="9"/>
        <v>25</v>
      </c>
      <c r="AJ14" s="120">
        <f t="shared" si="10"/>
        <v>6.756756756756757</v>
      </c>
      <c r="AK14"/>
      <c r="AL14" s="130" t="s">
        <v>127</v>
      </c>
      <c r="AM14">
        <v>3</v>
      </c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</row>
    <row r="15" spans="1:541" ht="24" customHeight="1" thickBot="1">
      <c r="A15" s="180"/>
      <c r="B15" s="89"/>
      <c r="C15" s="20"/>
      <c r="D15" s="21" t="s">
        <v>26</v>
      </c>
      <c r="E15" s="22">
        <f>SUM(E6:E14)</f>
        <v>0</v>
      </c>
      <c r="F15" s="23">
        <f t="shared" ref="F15:P15" si="16">SUM(F6:F14)</f>
        <v>0</v>
      </c>
      <c r="G15" s="22">
        <f t="shared" si="16"/>
        <v>0</v>
      </c>
      <c r="H15" s="23">
        <f t="shared" si="16"/>
        <v>0</v>
      </c>
      <c r="I15" s="22">
        <f t="shared" si="16"/>
        <v>0</v>
      </c>
      <c r="J15" s="23">
        <f t="shared" si="16"/>
        <v>0</v>
      </c>
      <c r="K15" s="22">
        <f t="shared" si="16"/>
        <v>0</v>
      </c>
      <c r="L15" s="23">
        <f t="shared" si="16"/>
        <v>0</v>
      </c>
      <c r="M15" s="22">
        <f t="shared" si="16"/>
        <v>0</v>
      </c>
      <c r="N15" s="23">
        <f t="shared" si="16"/>
        <v>0</v>
      </c>
      <c r="O15" s="95" t="e">
        <f t="shared" si="16"/>
        <v>#DIV/0!</v>
      </c>
      <c r="P15" s="24" t="e">
        <f t="shared" si="16"/>
        <v>#DIV/0!</v>
      </c>
      <c r="Q15" s="138">
        <f t="shared" ref="Q15:R15" si="17">SUM(Q6:Q14)</f>
        <v>0</v>
      </c>
      <c r="R15" s="139">
        <f t="shared" si="17"/>
        <v>0</v>
      </c>
      <c r="S15" s="138">
        <f>SUM(S6:S14)</f>
        <v>0</v>
      </c>
      <c r="T15" s="139">
        <f t="shared" ref="T15" si="18">SUM(T6:T14)</f>
        <v>0</v>
      </c>
      <c r="U15">
        <v>36</v>
      </c>
      <c r="V15"/>
      <c r="W15" t="s">
        <v>116</v>
      </c>
      <c r="X15" s="117" t="s">
        <v>116</v>
      </c>
      <c r="Y15" s="126">
        <v>7</v>
      </c>
      <c r="Z15" s="121">
        <f t="shared" si="5"/>
        <v>10.144927536231885</v>
      </c>
      <c r="AA15" s="119">
        <v>6</v>
      </c>
      <c r="AB15" s="121">
        <f t="shared" si="5"/>
        <v>8.695652173913043</v>
      </c>
      <c r="AC15" s="119">
        <v>6</v>
      </c>
      <c r="AD15" s="121">
        <f t="shared" ref="AD15" si="19">AC15/69*100</f>
        <v>8.695652173913043</v>
      </c>
      <c r="AE15" s="119">
        <v>12</v>
      </c>
      <c r="AF15" s="121">
        <f t="shared" si="7"/>
        <v>16</v>
      </c>
      <c r="AG15" s="126">
        <v>38</v>
      </c>
      <c r="AH15" s="121">
        <f t="shared" si="8"/>
        <v>45.783132530120483</v>
      </c>
      <c r="AI15" s="117">
        <f t="shared" si="9"/>
        <v>69</v>
      </c>
      <c r="AJ15" s="120">
        <f t="shared" si="10"/>
        <v>18.648648648648649</v>
      </c>
      <c r="AK15"/>
      <c r="AL15" s="130" t="s">
        <v>129</v>
      </c>
      <c r="AM15">
        <v>3</v>
      </c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</row>
    <row r="16" spans="1:541" ht="24" customHeight="1" thickBot="1">
      <c r="A16" s="180"/>
      <c r="B16" s="114" t="s">
        <v>27</v>
      </c>
      <c r="C16" s="25">
        <v>10</v>
      </c>
      <c r="D16" s="5" t="s">
        <v>28</v>
      </c>
      <c r="E16" s="26"/>
      <c r="F16" s="27"/>
      <c r="G16" s="28"/>
      <c r="H16" s="27"/>
      <c r="I16" s="28"/>
      <c r="J16" s="27"/>
      <c r="K16" s="28"/>
      <c r="L16" s="27"/>
      <c r="M16" s="28"/>
      <c r="N16" s="27"/>
      <c r="O16" s="92" t="e">
        <f>AVERAGE(E16,G16,I16,K16,M16)</f>
        <v>#DIV/0!</v>
      </c>
      <c r="P16" s="9" t="e">
        <f>AVERAGE(F16,H16,J16,L16,N16)</f>
        <v>#DIV/0!</v>
      </c>
      <c r="Q16" s="141">
        <f t="shared" ref="Q16:Q29" si="20">SUM(E16+G16+I16+K16+M16)</f>
        <v>0</v>
      </c>
      <c r="R16" s="142">
        <f t="shared" ref="R16:R29" si="21">SUM(F16+H16+J16+L16+N16)</f>
        <v>0</v>
      </c>
      <c r="S16" s="141">
        <f>Q16-M16</f>
        <v>0</v>
      </c>
      <c r="T16" s="142">
        <f>R16-N16</f>
        <v>0</v>
      </c>
      <c r="U16"/>
      <c r="V16"/>
      <c r="W16"/>
      <c r="X16" s="117"/>
      <c r="Y16" s="117">
        <f>SUM(Y8:Y15)</f>
        <v>69</v>
      </c>
      <c r="Z16" s="121">
        <f t="shared" si="5"/>
        <v>100</v>
      </c>
      <c r="AA16" s="117">
        <f t="shared" ref="AA16:AG16" si="22">SUM(AA8:AA15)</f>
        <v>59</v>
      </c>
      <c r="AB16" s="121">
        <f t="shared" si="5"/>
        <v>85.507246376811594</v>
      </c>
      <c r="AC16" s="117">
        <f t="shared" si="22"/>
        <v>68</v>
      </c>
      <c r="AD16" s="121">
        <f t="shared" ref="AD16" si="23">AC16/69*100</f>
        <v>98.550724637681171</v>
      </c>
      <c r="AE16" s="117">
        <f t="shared" si="22"/>
        <v>74</v>
      </c>
      <c r="AF16" s="121">
        <f t="shared" si="7"/>
        <v>98.666666666666671</v>
      </c>
      <c r="AG16" s="117">
        <f t="shared" si="22"/>
        <v>100</v>
      </c>
      <c r="AH16" s="121">
        <f t="shared" si="8"/>
        <v>120.48192771084338</v>
      </c>
      <c r="AI16" s="117">
        <f>SUM(AI8:AI15)</f>
        <v>370</v>
      </c>
      <c r="AJ16" s="120">
        <f t="shared" si="10"/>
        <v>100</v>
      </c>
      <c r="AK16"/>
      <c r="AL16" s="130" t="s">
        <v>128</v>
      </c>
      <c r="AM16">
        <v>3</v>
      </c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</row>
    <row r="17" spans="1:541" ht="24" customHeight="1" thickBot="1">
      <c r="A17" s="180"/>
      <c r="B17" s="115"/>
      <c r="C17" s="25">
        <v>11</v>
      </c>
      <c r="D17" s="29" t="s">
        <v>29</v>
      </c>
      <c r="E17" s="26"/>
      <c r="F17" s="31"/>
      <c r="G17" s="28"/>
      <c r="H17" s="31"/>
      <c r="I17" s="28"/>
      <c r="J17" s="31"/>
      <c r="K17" s="28"/>
      <c r="L17" s="31"/>
      <c r="M17" s="32"/>
      <c r="N17" s="31"/>
      <c r="O17" s="93" t="e">
        <f t="shared" ref="O17:P25" si="24">AVERAGE(E17,G17,I17,K17,M17)</f>
        <v>#DIV/0!</v>
      </c>
      <c r="P17" s="14" t="e">
        <f t="shared" si="24"/>
        <v>#DIV/0!</v>
      </c>
      <c r="Q17" s="141">
        <f t="shared" si="20"/>
        <v>0</v>
      </c>
      <c r="R17" s="142">
        <f t="shared" si="21"/>
        <v>0</v>
      </c>
      <c r="S17" s="141">
        <f t="shared" ref="S17:S29" si="25">Q17-M17</f>
        <v>0</v>
      </c>
      <c r="T17" s="142">
        <f t="shared" ref="T17:T29" si="26">R17-N17</f>
        <v>0</v>
      </c>
      <c r="U17"/>
      <c r="V17"/>
      <c r="W17"/>
      <c r="X17" s="117"/>
      <c r="Y17" s="120">
        <f>Y16/$AI16*100</f>
        <v>18.648648648648649</v>
      </c>
      <c r="Z17" s="120"/>
      <c r="AA17" s="120">
        <f t="shared" ref="AA17:AG17" si="27">AA16/$AI16*100</f>
        <v>15.945945945945947</v>
      </c>
      <c r="AB17" s="120"/>
      <c r="AC17" s="120">
        <f t="shared" si="27"/>
        <v>18.378378378378379</v>
      </c>
      <c r="AD17" s="120"/>
      <c r="AE17" s="120">
        <f t="shared" si="27"/>
        <v>20</v>
      </c>
      <c r="AF17" s="120"/>
      <c r="AG17" s="120">
        <f t="shared" si="27"/>
        <v>27.027027027027028</v>
      </c>
      <c r="AH17" s="117"/>
      <c r="AI17" s="120">
        <f>SUM(Y17:AG17)</f>
        <v>100</v>
      </c>
      <c r="AJ17" s="117"/>
      <c r="AK17"/>
      <c r="AL17" s="131" t="s">
        <v>130</v>
      </c>
      <c r="AM17">
        <v>3</v>
      </c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</row>
    <row r="18" spans="1:541" ht="24" customHeight="1" thickBot="1">
      <c r="A18" s="180"/>
      <c r="B18" s="115"/>
      <c r="C18" s="25">
        <v>12</v>
      </c>
      <c r="D18" s="10" t="s">
        <v>30</v>
      </c>
      <c r="E18" s="26"/>
      <c r="F18" s="31"/>
      <c r="G18" s="28"/>
      <c r="H18" s="31"/>
      <c r="I18" s="28"/>
      <c r="J18" s="31"/>
      <c r="K18" s="28"/>
      <c r="L18" s="31"/>
      <c r="M18" s="32"/>
      <c r="N18" s="31"/>
      <c r="O18" s="93" t="e">
        <f t="shared" si="24"/>
        <v>#DIV/0!</v>
      </c>
      <c r="P18" s="14" t="e">
        <f t="shared" si="24"/>
        <v>#DIV/0!</v>
      </c>
      <c r="Q18" s="141">
        <f t="shared" si="20"/>
        <v>0</v>
      </c>
      <c r="R18" s="142">
        <f t="shared" si="21"/>
        <v>0</v>
      </c>
      <c r="S18" s="141">
        <f t="shared" si="25"/>
        <v>0</v>
      </c>
      <c r="T18" s="142">
        <f t="shared" si="26"/>
        <v>0</v>
      </c>
      <c r="U18"/>
      <c r="V18"/>
      <c r="W18"/>
      <c r="X18"/>
      <c r="Y18" s="122">
        <v>23</v>
      </c>
      <c r="Z18"/>
      <c r="AA18" s="122">
        <v>12</v>
      </c>
      <c r="AB18"/>
      <c r="AC18" s="122">
        <v>15</v>
      </c>
      <c r="AD18"/>
      <c r="AE18" s="122">
        <v>20</v>
      </c>
      <c r="AF18"/>
      <c r="AG18" s="122">
        <v>30</v>
      </c>
      <c r="AH18"/>
      <c r="AI18">
        <f>400*0.3</f>
        <v>120</v>
      </c>
      <c r="AJ18"/>
      <c r="AK18"/>
      <c r="AL18"/>
      <c r="AM18">
        <f>SUM(AM4:AM17)</f>
        <v>32</v>
      </c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</row>
    <row r="19" spans="1:541" ht="24" customHeight="1" thickBot="1">
      <c r="A19" s="180"/>
      <c r="B19" s="115"/>
      <c r="C19" s="25">
        <v>13</v>
      </c>
      <c r="D19" s="10" t="s">
        <v>31</v>
      </c>
      <c r="E19" s="26"/>
      <c r="F19" s="31"/>
      <c r="G19" s="28"/>
      <c r="H19" s="31"/>
      <c r="I19" s="28"/>
      <c r="J19" s="31"/>
      <c r="K19" s="28"/>
      <c r="L19" s="31"/>
      <c r="M19" s="32"/>
      <c r="N19" s="31"/>
      <c r="O19" s="93" t="e">
        <f t="shared" si="24"/>
        <v>#DIV/0!</v>
      </c>
      <c r="P19" s="14" t="e">
        <f t="shared" si="24"/>
        <v>#DIV/0!</v>
      </c>
      <c r="Q19" s="141">
        <f t="shared" si="20"/>
        <v>0</v>
      </c>
      <c r="R19" s="142">
        <f t="shared" si="21"/>
        <v>0</v>
      </c>
      <c r="S19" s="141">
        <f t="shared" si="25"/>
        <v>0</v>
      </c>
      <c r="T19" s="142">
        <f t="shared" si="26"/>
        <v>0</v>
      </c>
      <c r="U19"/>
      <c r="V19"/>
      <c r="W19"/>
      <c r="X19"/>
      <c r="Y19" s="129">
        <f>Y16/400*100</f>
        <v>17.25</v>
      </c>
      <c r="Z19" s="129"/>
      <c r="AA19" s="129">
        <f>AA16/400*100</f>
        <v>14.75</v>
      </c>
      <c r="AB19" s="129"/>
      <c r="AC19" s="129">
        <f>AC16/400*100</f>
        <v>17</v>
      </c>
      <c r="AD19" s="129"/>
      <c r="AE19" s="129">
        <f>AE16/400*100</f>
        <v>18.5</v>
      </c>
      <c r="AF19" s="129"/>
      <c r="AG19" s="129">
        <f>AG16/400*100</f>
        <v>25</v>
      </c>
      <c r="AH19"/>
      <c r="AI19"/>
      <c r="AJ19"/>
      <c r="AK19"/>
      <c r="AL19"/>
      <c r="AM19">
        <v>68</v>
      </c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</row>
    <row r="20" spans="1:541" ht="24" customHeight="1" thickBot="1">
      <c r="A20" s="180"/>
      <c r="B20" s="115"/>
      <c r="C20" s="25">
        <v>14</v>
      </c>
      <c r="D20" s="10" t="s">
        <v>32</v>
      </c>
      <c r="E20" s="26"/>
      <c r="F20" s="31"/>
      <c r="G20" s="28"/>
      <c r="H20" s="31"/>
      <c r="I20" s="28"/>
      <c r="J20" s="31"/>
      <c r="K20" s="28"/>
      <c r="L20" s="31"/>
      <c r="M20" s="32"/>
      <c r="N20" s="31"/>
      <c r="O20" s="93" t="e">
        <f t="shared" si="24"/>
        <v>#DIV/0!</v>
      </c>
      <c r="P20" s="14" t="e">
        <f t="shared" si="24"/>
        <v>#DIV/0!</v>
      </c>
      <c r="Q20" s="141">
        <f t="shared" si="20"/>
        <v>0</v>
      </c>
      <c r="R20" s="142">
        <f t="shared" si="21"/>
        <v>0</v>
      </c>
      <c r="S20" s="141">
        <f t="shared" si="25"/>
        <v>0</v>
      </c>
      <c r="T20" s="142">
        <f t="shared" si="26"/>
        <v>0</v>
      </c>
      <c r="U20"/>
      <c r="V20"/>
      <c r="W20"/>
      <c r="X20"/>
      <c r="Y20">
        <v>100</v>
      </c>
      <c r="Z20"/>
      <c r="AA20">
        <v>59</v>
      </c>
      <c r="AB20"/>
      <c r="AC20">
        <v>70</v>
      </c>
      <c r="AD20"/>
      <c r="AE20">
        <v>85</v>
      </c>
      <c r="AF20"/>
      <c r="AG20">
        <v>120</v>
      </c>
      <c r="AH20"/>
      <c r="AI20">
        <f>SUM(Y20:AG20)</f>
        <v>434</v>
      </c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</row>
    <row r="21" spans="1:541" ht="24" customHeight="1" thickBot="1">
      <c r="A21" s="180"/>
      <c r="B21" s="115"/>
      <c r="C21" s="25">
        <v>15</v>
      </c>
      <c r="D21" s="29" t="s">
        <v>33</v>
      </c>
      <c r="E21" s="26"/>
      <c r="F21" s="31"/>
      <c r="G21" s="28"/>
      <c r="H21" s="31"/>
      <c r="I21" s="28"/>
      <c r="J21" s="31"/>
      <c r="K21" s="28"/>
      <c r="L21" s="31"/>
      <c r="M21" s="32"/>
      <c r="N21" s="31"/>
      <c r="O21" s="93" t="e">
        <f t="shared" si="24"/>
        <v>#DIV/0!</v>
      </c>
      <c r="P21" s="14" t="e">
        <f t="shared" si="24"/>
        <v>#DIV/0!</v>
      </c>
      <c r="Q21" s="141">
        <f t="shared" si="20"/>
        <v>0</v>
      </c>
      <c r="R21" s="142">
        <f t="shared" si="21"/>
        <v>0</v>
      </c>
      <c r="S21" s="141">
        <f t="shared" si="25"/>
        <v>0</v>
      </c>
      <c r="T21" s="142">
        <f t="shared" si="26"/>
        <v>0</v>
      </c>
      <c r="U21"/>
      <c r="V21"/>
      <c r="W21"/>
      <c r="X21"/>
      <c r="Y21"/>
      <c r="Z21"/>
      <c r="AA21"/>
      <c r="AB21"/>
      <c r="AC21">
        <f>AE16+AC16+AA16+Y16</f>
        <v>270</v>
      </c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</row>
    <row r="22" spans="1:541" ht="24" customHeight="1" thickBot="1">
      <c r="A22" s="180"/>
      <c r="B22" s="115"/>
      <c r="C22" s="25">
        <v>16</v>
      </c>
      <c r="D22" s="29" t="s">
        <v>34</v>
      </c>
      <c r="E22" s="26"/>
      <c r="F22" s="31"/>
      <c r="G22" s="28"/>
      <c r="H22" s="31"/>
      <c r="I22" s="28"/>
      <c r="J22" s="31"/>
      <c r="K22" s="28"/>
      <c r="L22" s="31"/>
      <c r="M22" s="32"/>
      <c r="N22" s="31"/>
      <c r="O22" s="93" t="e">
        <f t="shared" si="24"/>
        <v>#DIV/0!</v>
      </c>
      <c r="P22" s="14" t="e">
        <f t="shared" si="24"/>
        <v>#DIV/0!</v>
      </c>
      <c r="Q22" s="141">
        <f t="shared" si="20"/>
        <v>0</v>
      </c>
      <c r="R22" s="142">
        <f t="shared" si="21"/>
        <v>0</v>
      </c>
      <c r="S22" s="141">
        <f t="shared" si="25"/>
        <v>0</v>
      </c>
      <c r="T22" s="142">
        <f t="shared" si="26"/>
        <v>0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</row>
    <row r="23" spans="1:541" ht="24" customHeight="1" thickBot="1">
      <c r="A23" s="180"/>
      <c r="B23" s="115"/>
      <c r="C23" s="25">
        <v>17</v>
      </c>
      <c r="D23" s="10" t="s">
        <v>35</v>
      </c>
      <c r="E23" s="26"/>
      <c r="F23" s="31"/>
      <c r="G23" s="28"/>
      <c r="H23" s="31"/>
      <c r="I23" s="28"/>
      <c r="J23" s="31"/>
      <c r="K23" s="28"/>
      <c r="L23" s="31"/>
      <c r="M23" s="32"/>
      <c r="N23" s="31"/>
      <c r="O23" s="93" t="e">
        <f t="shared" si="24"/>
        <v>#DIV/0!</v>
      </c>
      <c r="P23" s="14" t="e">
        <f t="shared" si="24"/>
        <v>#DIV/0!</v>
      </c>
      <c r="Q23" s="141">
        <f t="shared" si="20"/>
        <v>0</v>
      </c>
      <c r="R23" s="142">
        <f t="shared" si="21"/>
        <v>0</v>
      </c>
      <c r="S23" s="141">
        <f t="shared" si="25"/>
        <v>0</v>
      </c>
      <c r="T23" s="142">
        <f t="shared" si="26"/>
        <v>0</v>
      </c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</row>
    <row r="24" spans="1:541" ht="24" customHeight="1" thickBot="1">
      <c r="A24" s="180"/>
      <c r="B24" s="115"/>
      <c r="C24" s="25">
        <v>18</v>
      </c>
      <c r="D24" s="33" t="s">
        <v>36</v>
      </c>
      <c r="E24" s="26"/>
      <c r="F24" s="31"/>
      <c r="G24" s="28"/>
      <c r="H24" s="31"/>
      <c r="I24" s="28"/>
      <c r="J24" s="31"/>
      <c r="K24" s="28"/>
      <c r="L24" s="31"/>
      <c r="M24" s="32"/>
      <c r="N24" s="31"/>
      <c r="O24" s="93" t="e">
        <f t="shared" si="24"/>
        <v>#DIV/0!</v>
      </c>
      <c r="P24" s="14" t="e">
        <f t="shared" si="24"/>
        <v>#DIV/0!</v>
      </c>
      <c r="Q24" s="141">
        <f t="shared" si="20"/>
        <v>0</v>
      </c>
      <c r="R24" s="142">
        <f t="shared" si="21"/>
        <v>0</v>
      </c>
      <c r="S24" s="141">
        <f t="shared" si="25"/>
        <v>0</v>
      </c>
      <c r="T24" s="142">
        <f t="shared" si="26"/>
        <v>0</v>
      </c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</row>
    <row r="25" spans="1:541" ht="36" customHeight="1" thickBot="1">
      <c r="A25" s="180"/>
      <c r="B25" s="115"/>
      <c r="C25" s="25">
        <v>19</v>
      </c>
      <c r="D25" s="29" t="s">
        <v>37</v>
      </c>
      <c r="E25" s="26"/>
      <c r="F25" s="31"/>
      <c r="G25" s="28"/>
      <c r="H25" s="31"/>
      <c r="I25" s="28"/>
      <c r="J25" s="31"/>
      <c r="K25" s="28"/>
      <c r="L25" s="31"/>
      <c r="M25" s="32"/>
      <c r="N25" s="31"/>
      <c r="O25" s="94" t="e">
        <f t="shared" si="24"/>
        <v>#DIV/0!</v>
      </c>
      <c r="P25" s="19" t="e">
        <f t="shared" si="24"/>
        <v>#DIV/0!</v>
      </c>
      <c r="Q25" s="141">
        <f t="shared" si="20"/>
        <v>0</v>
      </c>
      <c r="R25" s="142">
        <f t="shared" si="21"/>
        <v>0</v>
      </c>
      <c r="S25" s="141">
        <f t="shared" si="25"/>
        <v>0</v>
      </c>
      <c r="T25" s="142">
        <f t="shared" si="26"/>
        <v>0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</row>
    <row r="26" spans="1:541" ht="24" customHeight="1" thickBot="1">
      <c r="A26" s="180"/>
      <c r="B26" s="115"/>
      <c r="C26" s="25">
        <v>20</v>
      </c>
      <c r="D26" s="29" t="s">
        <v>38</v>
      </c>
      <c r="E26" s="26"/>
      <c r="F26" s="31"/>
      <c r="G26" s="28"/>
      <c r="H26" s="31"/>
      <c r="I26" s="28"/>
      <c r="J26" s="31"/>
      <c r="K26" s="28"/>
      <c r="L26" s="31"/>
      <c r="M26" s="32"/>
      <c r="N26" s="31"/>
      <c r="O26" s="92" t="e">
        <f>AVERAGE(E26,G26,I26,K26,M26)</f>
        <v>#DIV/0!</v>
      </c>
      <c r="P26" s="9" t="e">
        <f>AVERAGE(F26,H26,J26,L26,N26)</f>
        <v>#DIV/0!</v>
      </c>
      <c r="Q26" s="141">
        <f t="shared" si="20"/>
        <v>0</v>
      </c>
      <c r="R26" s="142">
        <f t="shared" si="21"/>
        <v>0</v>
      </c>
      <c r="S26" s="141">
        <f t="shared" si="25"/>
        <v>0</v>
      </c>
      <c r="T26" s="142">
        <f t="shared" si="26"/>
        <v>0</v>
      </c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</row>
    <row r="27" spans="1:541" ht="24" customHeight="1" thickBot="1">
      <c r="A27" s="180"/>
      <c r="B27" s="115"/>
      <c r="C27" s="25">
        <v>21</v>
      </c>
      <c r="D27" s="29" t="s">
        <v>39</v>
      </c>
      <c r="E27" s="26"/>
      <c r="F27" s="31"/>
      <c r="G27" s="28"/>
      <c r="H27" s="31"/>
      <c r="I27" s="28"/>
      <c r="J27" s="31"/>
      <c r="K27" s="28"/>
      <c r="L27" s="31"/>
      <c r="M27" s="32"/>
      <c r="N27" s="31"/>
      <c r="O27" s="93" t="e">
        <f t="shared" ref="O27:P29" si="28">AVERAGE(E27,G27,I27,K27,M27)</f>
        <v>#DIV/0!</v>
      </c>
      <c r="P27" s="14" t="e">
        <f t="shared" si="28"/>
        <v>#DIV/0!</v>
      </c>
      <c r="Q27" s="141">
        <f t="shared" si="20"/>
        <v>0</v>
      </c>
      <c r="R27" s="142">
        <f t="shared" si="21"/>
        <v>0</v>
      </c>
      <c r="S27" s="141">
        <f t="shared" si="25"/>
        <v>0</v>
      </c>
      <c r="T27" s="142">
        <f t="shared" si="26"/>
        <v>0</v>
      </c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</row>
    <row r="28" spans="1:541" ht="24" customHeight="1" thickBot="1">
      <c r="A28" s="180"/>
      <c r="B28" s="116"/>
      <c r="C28" s="25">
        <v>22</v>
      </c>
      <c r="D28" s="29" t="s">
        <v>40</v>
      </c>
      <c r="E28" s="26"/>
      <c r="F28" s="31"/>
      <c r="G28" s="28"/>
      <c r="H28" s="31"/>
      <c r="I28" s="28"/>
      <c r="J28" s="31"/>
      <c r="K28" s="28"/>
      <c r="L28" s="31"/>
      <c r="M28" s="32"/>
      <c r="N28" s="31"/>
      <c r="O28" s="93" t="e">
        <f t="shared" si="28"/>
        <v>#DIV/0!</v>
      </c>
      <c r="P28" s="14" t="e">
        <f t="shared" si="28"/>
        <v>#DIV/0!</v>
      </c>
      <c r="Q28" s="141">
        <f t="shared" si="20"/>
        <v>0</v>
      </c>
      <c r="R28" s="142">
        <f t="shared" si="21"/>
        <v>0</v>
      </c>
      <c r="S28" s="141">
        <f t="shared" si="25"/>
        <v>0</v>
      </c>
      <c r="T28" s="142">
        <f t="shared" si="26"/>
        <v>0</v>
      </c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</row>
    <row r="29" spans="1:541" ht="24" customHeight="1" thickBot="1">
      <c r="A29" s="180"/>
      <c r="B29" s="89"/>
      <c r="C29" s="25">
        <v>23</v>
      </c>
      <c r="D29" s="15" t="s">
        <v>41</v>
      </c>
      <c r="E29" s="26"/>
      <c r="F29" s="31"/>
      <c r="G29" s="28"/>
      <c r="H29" s="31"/>
      <c r="I29" s="28"/>
      <c r="J29" s="31"/>
      <c r="K29" s="28"/>
      <c r="L29" s="31"/>
      <c r="M29" s="32"/>
      <c r="N29" s="31"/>
      <c r="O29" s="93" t="e">
        <f t="shared" si="28"/>
        <v>#DIV/0!</v>
      </c>
      <c r="P29" s="14" t="e">
        <f t="shared" si="28"/>
        <v>#DIV/0!</v>
      </c>
      <c r="Q29" s="141">
        <f t="shared" si="20"/>
        <v>0</v>
      </c>
      <c r="R29" s="142">
        <f t="shared" si="21"/>
        <v>0</v>
      </c>
      <c r="S29" s="141">
        <f t="shared" si="25"/>
        <v>0</v>
      </c>
      <c r="T29" s="142">
        <f t="shared" si="26"/>
        <v>0</v>
      </c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</row>
    <row r="30" spans="1:541" ht="24" customHeight="1" thickBot="1">
      <c r="A30" s="180"/>
      <c r="B30" s="89"/>
      <c r="C30" s="20"/>
      <c r="D30" s="34" t="s">
        <v>26</v>
      </c>
      <c r="E30" s="22">
        <f>SUM(E16:E29)</f>
        <v>0</v>
      </c>
      <c r="F30" s="22">
        <f t="shared" ref="F30:P30" si="29">SUM(F16:F29)</f>
        <v>0</v>
      </c>
      <c r="G30" s="22">
        <f t="shared" si="29"/>
        <v>0</v>
      </c>
      <c r="H30" s="22">
        <f t="shared" si="29"/>
        <v>0</v>
      </c>
      <c r="I30" s="22">
        <f t="shared" si="29"/>
        <v>0</v>
      </c>
      <c r="J30" s="22">
        <f t="shared" si="29"/>
        <v>0</v>
      </c>
      <c r="K30" s="22">
        <f t="shared" si="29"/>
        <v>0</v>
      </c>
      <c r="L30" s="22">
        <f t="shared" si="29"/>
        <v>0</v>
      </c>
      <c r="M30" s="22">
        <f t="shared" si="29"/>
        <v>0</v>
      </c>
      <c r="N30" s="22">
        <f t="shared" si="29"/>
        <v>0</v>
      </c>
      <c r="O30" s="96" t="e">
        <f t="shared" si="29"/>
        <v>#DIV/0!</v>
      </c>
      <c r="P30" s="22" t="e">
        <f t="shared" si="29"/>
        <v>#DIV/0!</v>
      </c>
      <c r="Q30" s="145">
        <f>SUM(Q16:Q29)</f>
        <v>0</v>
      </c>
      <c r="R30" s="146">
        <f t="shared" ref="R30:T30" si="30">SUM(R16:R29)</f>
        <v>0</v>
      </c>
      <c r="S30" s="145">
        <f>SUM(S16:S29)</f>
        <v>0</v>
      </c>
      <c r="T30" s="146">
        <f t="shared" si="30"/>
        <v>0</v>
      </c>
      <c r="U30">
        <f>4*14</f>
        <v>56</v>
      </c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</row>
    <row r="31" spans="1:541" ht="18.75" customHeight="1" thickBot="1">
      <c r="A31" s="212" t="s">
        <v>15</v>
      </c>
      <c r="B31" s="180" t="s">
        <v>43</v>
      </c>
      <c r="C31" s="35">
        <v>24</v>
      </c>
      <c r="D31" s="5" t="s">
        <v>42</v>
      </c>
      <c r="E31" s="36"/>
      <c r="F31" s="37"/>
      <c r="G31" s="36"/>
      <c r="H31" s="37"/>
      <c r="I31" s="36"/>
      <c r="J31" s="37"/>
      <c r="K31" s="36"/>
      <c r="L31" s="37"/>
      <c r="M31" s="36"/>
      <c r="N31" s="37"/>
      <c r="O31" s="93" t="e">
        <f t="shared" ref="O31:P41" si="31">AVERAGE(E31,G31,I31,K31,M31)</f>
        <v>#DIV/0!</v>
      </c>
      <c r="P31" s="14" t="e">
        <f t="shared" si="31"/>
        <v>#DIV/0!</v>
      </c>
      <c r="Q31" s="141">
        <f t="shared" ref="Q31:Q41" si="32">SUM(E31+G31+I31+K31+M31)</f>
        <v>0</v>
      </c>
      <c r="R31" s="142">
        <f t="shared" ref="R31:R41" si="33">SUM(F31+H31+J31+L31+N31)</f>
        <v>0</v>
      </c>
      <c r="S31" s="141">
        <f t="shared" ref="S31" si="34">Q31-M31</f>
        <v>0</v>
      </c>
      <c r="T31" s="142">
        <f t="shared" ref="T31" si="35">R31-N31</f>
        <v>0</v>
      </c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</row>
    <row r="32" spans="1:541" ht="26.1" customHeight="1" thickBot="1">
      <c r="A32" s="212"/>
      <c r="B32" s="180"/>
      <c r="C32" s="35">
        <v>25</v>
      </c>
      <c r="D32" s="10" t="s">
        <v>44</v>
      </c>
      <c r="E32" s="32"/>
      <c r="F32" s="31"/>
      <c r="G32" s="36"/>
      <c r="H32" s="31"/>
      <c r="I32" s="36"/>
      <c r="J32" s="31"/>
      <c r="K32" s="36"/>
      <c r="L32" s="31"/>
      <c r="M32" s="32"/>
      <c r="N32" s="31"/>
      <c r="O32" s="93" t="e">
        <f t="shared" si="31"/>
        <v>#DIV/0!</v>
      </c>
      <c r="P32" s="14" t="e">
        <f t="shared" si="31"/>
        <v>#DIV/0!</v>
      </c>
      <c r="Q32" s="141">
        <f t="shared" si="32"/>
        <v>0</v>
      </c>
      <c r="R32" s="142">
        <f t="shared" si="33"/>
        <v>0</v>
      </c>
      <c r="S32" s="141">
        <f t="shared" ref="S32:S41" si="36">Q32-M32</f>
        <v>0</v>
      </c>
      <c r="T32" s="142">
        <f t="shared" ref="T32:T41" si="37">R32-N32</f>
        <v>0</v>
      </c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</row>
    <row r="33" spans="1:541" ht="26.1" customHeight="1" thickBot="1">
      <c r="A33" s="212"/>
      <c r="B33" s="180"/>
      <c r="C33" s="35">
        <v>26</v>
      </c>
      <c r="D33" s="10" t="s">
        <v>45</v>
      </c>
      <c r="E33" s="32"/>
      <c r="F33" s="31"/>
      <c r="G33" s="123"/>
      <c r="H33" s="127"/>
      <c r="I33" s="36"/>
      <c r="J33" s="31"/>
      <c r="K33" s="36"/>
      <c r="L33" s="31"/>
      <c r="M33" s="32"/>
      <c r="N33" s="31"/>
      <c r="O33" s="93" t="e">
        <f t="shared" si="31"/>
        <v>#DIV/0!</v>
      </c>
      <c r="P33" s="14" t="e">
        <f t="shared" si="31"/>
        <v>#DIV/0!</v>
      </c>
      <c r="Q33" s="141">
        <f t="shared" si="32"/>
        <v>0</v>
      </c>
      <c r="R33" s="142">
        <f t="shared" si="33"/>
        <v>0</v>
      </c>
      <c r="S33" s="141">
        <f t="shared" si="36"/>
        <v>0</v>
      </c>
      <c r="T33" s="142">
        <f t="shared" si="37"/>
        <v>0</v>
      </c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</row>
    <row r="34" spans="1:541" ht="26.1" customHeight="1" thickBot="1">
      <c r="A34" s="212"/>
      <c r="B34" s="180"/>
      <c r="C34" s="35">
        <v>27</v>
      </c>
      <c r="D34" s="10" t="s">
        <v>46</v>
      </c>
      <c r="E34" s="32"/>
      <c r="F34" s="31"/>
      <c r="G34" s="123"/>
      <c r="H34" s="127"/>
      <c r="I34" s="32"/>
      <c r="J34" s="31"/>
      <c r="K34" s="36"/>
      <c r="L34" s="31"/>
      <c r="M34" s="32"/>
      <c r="N34" s="31"/>
      <c r="O34" s="93" t="e">
        <f t="shared" si="31"/>
        <v>#DIV/0!</v>
      </c>
      <c r="P34" s="14" t="e">
        <f t="shared" si="31"/>
        <v>#DIV/0!</v>
      </c>
      <c r="Q34" s="141">
        <f t="shared" si="32"/>
        <v>0</v>
      </c>
      <c r="R34" s="142">
        <f t="shared" si="33"/>
        <v>0</v>
      </c>
      <c r="S34" s="141">
        <f t="shared" si="36"/>
        <v>0</v>
      </c>
      <c r="T34" s="142">
        <f t="shared" si="37"/>
        <v>0</v>
      </c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</row>
    <row r="35" spans="1:541" ht="39" customHeight="1" thickBot="1">
      <c r="A35" s="212"/>
      <c r="B35" s="180"/>
      <c r="C35" s="35">
        <v>28</v>
      </c>
      <c r="D35" s="10" t="s">
        <v>47</v>
      </c>
      <c r="E35" s="32"/>
      <c r="F35" s="31"/>
      <c r="G35" s="123"/>
      <c r="H35" s="127"/>
      <c r="I35" s="32"/>
      <c r="J35" s="31"/>
      <c r="K35" s="36"/>
      <c r="L35" s="31"/>
      <c r="M35" s="32"/>
      <c r="N35" s="31"/>
      <c r="O35" s="93" t="e">
        <f t="shared" si="31"/>
        <v>#DIV/0!</v>
      </c>
      <c r="P35" s="14" t="e">
        <f t="shared" si="31"/>
        <v>#DIV/0!</v>
      </c>
      <c r="Q35" s="141">
        <f t="shared" si="32"/>
        <v>0</v>
      </c>
      <c r="R35" s="142">
        <f t="shared" si="33"/>
        <v>0</v>
      </c>
      <c r="S35" s="141">
        <f t="shared" si="36"/>
        <v>0</v>
      </c>
      <c r="T35" s="142">
        <f t="shared" si="37"/>
        <v>0</v>
      </c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</row>
    <row r="36" spans="1:541" ht="38.25" customHeight="1" thickBot="1">
      <c r="A36" s="212"/>
      <c r="B36" s="180"/>
      <c r="C36" s="35">
        <v>29</v>
      </c>
      <c r="D36" s="10" t="s">
        <v>48</v>
      </c>
      <c r="E36" s="32"/>
      <c r="F36" s="31"/>
      <c r="G36" s="123"/>
      <c r="H36" s="127"/>
      <c r="I36" s="32"/>
      <c r="J36" s="31"/>
      <c r="K36" s="36"/>
      <c r="L36" s="31"/>
      <c r="M36" s="32"/>
      <c r="N36" s="31"/>
      <c r="O36" s="93" t="e">
        <f t="shared" si="31"/>
        <v>#DIV/0!</v>
      </c>
      <c r="P36" s="14" t="e">
        <f t="shared" si="31"/>
        <v>#DIV/0!</v>
      </c>
      <c r="Q36" s="141">
        <f t="shared" si="32"/>
        <v>0</v>
      </c>
      <c r="R36" s="142">
        <f t="shared" si="33"/>
        <v>0</v>
      </c>
      <c r="S36" s="141">
        <f t="shared" si="36"/>
        <v>0</v>
      </c>
      <c r="T36" s="142">
        <f t="shared" si="37"/>
        <v>0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</row>
    <row r="37" spans="1:541" ht="26.1" customHeight="1" thickBot="1">
      <c r="A37" s="212"/>
      <c r="B37" s="180"/>
      <c r="C37" s="35">
        <v>30</v>
      </c>
      <c r="D37" s="10" t="s">
        <v>49</v>
      </c>
      <c r="E37" s="32"/>
      <c r="F37" s="31"/>
      <c r="G37" s="123"/>
      <c r="H37" s="127"/>
      <c r="I37" s="32"/>
      <c r="J37" s="31"/>
      <c r="K37" s="36"/>
      <c r="L37" s="31"/>
      <c r="M37" s="32"/>
      <c r="N37" s="31"/>
      <c r="O37" s="93" t="e">
        <f t="shared" si="31"/>
        <v>#DIV/0!</v>
      </c>
      <c r="P37" s="14" t="e">
        <f t="shared" si="31"/>
        <v>#DIV/0!</v>
      </c>
      <c r="Q37" s="141">
        <f t="shared" si="32"/>
        <v>0</v>
      </c>
      <c r="R37" s="142">
        <f t="shared" si="33"/>
        <v>0</v>
      </c>
      <c r="S37" s="141">
        <f t="shared" si="36"/>
        <v>0</v>
      </c>
      <c r="T37" s="142">
        <f t="shared" si="37"/>
        <v>0</v>
      </c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</row>
    <row r="38" spans="1:541" ht="26.1" customHeight="1" thickBot="1">
      <c r="A38" s="212"/>
      <c r="B38" s="180"/>
      <c r="C38" s="35">
        <v>31</v>
      </c>
      <c r="D38" s="10" t="s">
        <v>50</v>
      </c>
      <c r="E38" s="32"/>
      <c r="F38" s="31"/>
      <c r="G38" s="123"/>
      <c r="H38" s="127"/>
      <c r="I38" s="32"/>
      <c r="J38" s="31"/>
      <c r="K38" s="36"/>
      <c r="L38" s="31"/>
      <c r="M38" s="32"/>
      <c r="N38" s="31"/>
      <c r="O38" s="93" t="e">
        <f t="shared" si="31"/>
        <v>#DIV/0!</v>
      </c>
      <c r="P38" s="14" t="e">
        <f t="shared" si="31"/>
        <v>#DIV/0!</v>
      </c>
      <c r="Q38" s="141">
        <f t="shared" si="32"/>
        <v>0</v>
      </c>
      <c r="R38" s="142">
        <f t="shared" si="33"/>
        <v>0</v>
      </c>
      <c r="S38" s="141">
        <f t="shared" si="36"/>
        <v>0</v>
      </c>
      <c r="T38" s="142">
        <f t="shared" si="37"/>
        <v>0</v>
      </c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</row>
    <row r="39" spans="1:541" ht="26.1" customHeight="1" thickBot="1">
      <c r="A39" s="212"/>
      <c r="B39" s="180"/>
      <c r="C39" s="35">
        <v>32</v>
      </c>
      <c r="D39" s="10" t="s">
        <v>51</v>
      </c>
      <c r="E39" s="32"/>
      <c r="F39" s="31"/>
      <c r="G39" s="123"/>
      <c r="H39" s="127"/>
      <c r="I39" s="32"/>
      <c r="J39" s="31"/>
      <c r="K39" s="36"/>
      <c r="L39" s="31"/>
      <c r="M39" s="32"/>
      <c r="N39" s="31"/>
      <c r="O39" s="93" t="e">
        <f t="shared" si="31"/>
        <v>#DIV/0!</v>
      </c>
      <c r="P39" s="14" t="e">
        <f t="shared" si="31"/>
        <v>#DIV/0!</v>
      </c>
      <c r="Q39" s="141">
        <f t="shared" si="32"/>
        <v>0</v>
      </c>
      <c r="R39" s="142">
        <f t="shared" si="33"/>
        <v>0</v>
      </c>
      <c r="S39" s="141">
        <f t="shared" si="36"/>
        <v>0</v>
      </c>
      <c r="T39" s="142">
        <f t="shared" si="37"/>
        <v>0</v>
      </c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</row>
    <row r="40" spans="1:541" ht="26.1" customHeight="1" thickBot="1">
      <c r="A40" s="212"/>
      <c r="B40" s="180"/>
      <c r="C40" s="35">
        <v>33</v>
      </c>
      <c r="D40" s="10" t="s">
        <v>52</v>
      </c>
      <c r="E40" s="32"/>
      <c r="F40" s="31"/>
      <c r="G40" s="123"/>
      <c r="H40" s="127"/>
      <c r="I40" s="32"/>
      <c r="J40" s="31"/>
      <c r="K40" s="36"/>
      <c r="L40" s="31"/>
      <c r="M40" s="32"/>
      <c r="N40" s="31"/>
      <c r="O40" s="93" t="e">
        <f t="shared" si="31"/>
        <v>#DIV/0!</v>
      </c>
      <c r="P40" s="14" t="e">
        <f t="shared" si="31"/>
        <v>#DIV/0!</v>
      </c>
      <c r="Q40" s="141">
        <f t="shared" si="32"/>
        <v>0</v>
      </c>
      <c r="R40" s="142">
        <f t="shared" si="33"/>
        <v>0</v>
      </c>
      <c r="S40" s="141">
        <f t="shared" si="36"/>
        <v>0</v>
      </c>
      <c r="T40" s="142">
        <f t="shared" si="37"/>
        <v>0</v>
      </c>
      <c r="U40">
        <f>34*5</f>
        <v>170</v>
      </c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</row>
    <row r="41" spans="1:541" ht="26.1" customHeight="1" thickBot="1">
      <c r="A41" s="212"/>
      <c r="B41" s="180"/>
      <c r="C41" s="35">
        <v>34</v>
      </c>
      <c r="D41" s="15" t="s">
        <v>53</v>
      </c>
      <c r="E41" s="32"/>
      <c r="F41" s="39"/>
      <c r="G41" s="123"/>
      <c r="H41" s="128"/>
      <c r="I41" s="32"/>
      <c r="J41" s="39"/>
      <c r="K41" s="36"/>
      <c r="L41" s="39"/>
      <c r="M41" s="38"/>
      <c r="N41" s="39"/>
      <c r="O41" s="93" t="e">
        <f t="shared" si="31"/>
        <v>#DIV/0!</v>
      </c>
      <c r="P41" s="14" t="e">
        <f t="shared" si="31"/>
        <v>#DIV/0!</v>
      </c>
      <c r="Q41" s="141">
        <f t="shared" si="32"/>
        <v>0</v>
      </c>
      <c r="R41" s="142">
        <f t="shared" si="33"/>
        <v>0</v>
      </c>
      <c r="S41" s="141">
        <f t="shared" si="36"/>
        <v>0</v>
      </c>
      <c r="T41" s="142">
        <f t="shared" si="37"/>
        <v>0</v>
      </c>
      <c r="U41">
        <v>35</v>
      </c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</row>
    <row r="42" spans="1:541" ht="24" customHeight="1" thickBot="1">
      <c r="A42" s="212"/>
      <c r="B42" s="89"/>
      <c r="C42" s="20"/>
      <c r="D42" s="34" t="s">
        <v>26</v>
      </c>
      <c r="E42" s="22">
        <f>SUM(E31:E41)</f>
        <v>0</v>
      </c>
      <c r="F42" s="22">
        <f t="shared" ref="F42:P42" si="38">SUM(F31:F41)</f>
        <v>0</v>
      </c>
      <c r="G42" s="22">
        <f t="shared" si="38"/>
        <v>0</v>
      </c>
      <c r="H42" s="22">
        <f t="shared" si="38"/>
        <v>0</v>
      </c>
      <c r="I42" s="22">
        <f t="shared" si="38"/>
        <v>0</v>
      </c>
      <c r="J42" s="22">
        <f t="shared" si="38"/>
        <v>0</v>
      </c>
      <c r="K42" s="22">
        <f t="shared" si="38"/>
        <v>0</v>
      </c>
      <c r="L42" s="22">
        <f t="shared" si="38"/>
        <v>0</v>
      </c>
      <c r="M42" s="22">
        <f t="shared" si="38"/>
        <v>0</v>
      </c>
      <c r="N42" s="22">
        <f t="shared" si="38"/>
        <v>0</v>
      </c>
      <c r="O42" s="96" t="e">
        <f>SUM(O31:O41)</f>
        <v>#DIV/0!</v>
      </c>
      <c r="P42" s="22" t="e">
        <f t="shared" si="38"/>
        <v>#DIV/0!</v>
      </c>
      <c r="Q42" s="143">
        <f>SUM(Q31:Q41)</f>
        <v>0</v>
      </c>
      <c r="R42" s="144">
        <f t="shared" ref="R42" si="39">SUM(R31:R41)</f>
        <v>0</v>
      </c>
      <c r="S42" s="143">
        <f>SUM(S31:S41)</f>
        <v>0</v>
      </c>
      <c r="T42" s="143">
        <f>SUM(T31:T41)</f>
        <v>0</v>
      </c>
      <c r="U42" s="172">
        <f>U41+U30+U15</f>
        <v>127</v>
      </c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</row>
    <row r="43" spans="1:541" ht="26.1" customHeight="1" thickBot="1">
      <c r="A43" s="212"/>
      <c r="B43" s="40"/>
      <c r="C43" s="41"/>
      <c r="D43" s="42" t="s">
        <v>54</v>
      </c>
      <c r="E43" s="43">
        <f>E42+E30+E15</f>
        <v>0</v>
      </c>
      <c r="F43" s="43">
        <f t="shared" ref="F43:N43" si="40">F42+F30+F15</f>
        <v>0</v>
      </c>
      <c r="G43" s="43">
        <f t="shared" si="40"/>
        <v>0</v>
      </c>
      <c r="H43" s="43">
        <f t="shared" si="40"/>
        <v>0</v>
      </c>
      <c r="I43" s="43">
        <f t="shared" si="40"/>
        <v>0</v>
      </c>
      <c r="J43" s="43">
        <f t="shared" si="40"/>
        <v>0</v>
      </c>
      <c r="K43" s="43">
        <f t="shared" si="40"/>
        <v>0</v>
      </c>
      <c r="L43" s="43">
        <f t="shared" si="40"/>
        <v>0</v>
      </c>
      <c r="M43" s="43">
        <f t="shared" si="40"/>
        <v>0</v>
      </c>
      <c r="N43" s="43">
        <f t="shared" si="40"/>
        <v>0</v>
      </c>
      <c r="O43" s="97">
        <f>AVERAGE(E43,G43,I43,K43,M43)</f>
        <v>0</v>
      </c>
      <c r="P43" s="44">
        <f t="shared" ref="P43" si="41">AVERAGE(F43,H43,J43,L43,N43)</f>
        <v>0</v>
      </c>
      <c r="Q43" s="147">
        <f>Q42+Q30+Q15</f>
        <v>0</v>
      </c>
      <c r="R43" s="147">
        <f>R42+R30+R15</f>
        <v>0</v>
      </c>
      <c r="S43" s="147">
        <f>S42+S30+S15</f>
        <v>0</v>
      </c>
      <c r="T43" s="147">
        <f>T42+T30+T15</f>
        <v>0</v>
      </c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</row>
    <row r="44" spans="1:541" ht="26.1" customHeight="1" thickBot="1">
      <c r="A44" s="213"/>
      <c r="B44" s="40"/>
      <c r="C44" s="41"/>
      <c r="D44" s="42" t="s">
        <v>55</v>
      </c>
      <c r="E44" s="106">
        <f>E43*100/34</f>
        <v>0</v>
      </c>
      <c r="F44" s="106">
        <f t="shared" ref="F44:N44" si="42">F43*100/34</f>
        <v>0</v>
      </c>
      <c r="G44" s="106">
        <f>G43*100/25</f>
        <v>0</v>
      </c>
      <c r="H44" s="106">
        <f>H43*100/25</f>
        <v>0</v>
      </c>
      <c r="I44" s="106">
        <f t="shared" si="42"/>
        <v>0</v>
      </c>
      <c r="J44" s="106">
        <f t="shared" si="42"/>
        <v>0</v>
      </c>
      <c r="K44" s="106">
        <f t="shared" si="42"/>
        <v>0</v>
      </c>
      <c r="L44" s="106">
        <f t="shared" si="42"/>
        <v>0</v>
      </c>
      <c r="M44" s="106">
        <f t="shared" si="42"/>
        <v>0</v>
      </c>
      <c r="N44" s="106">
        <f t="shared" si="42"/>
        <v>0</v>
      </c>
      <c r="O44" s="98">
        <f>O43*100/34</f>
        <v>0</v>
      </c>
      <c r="P44" s="45">
        <f t="shared" ref="P44" si="43">P43*100/35</f>
        <v>0</v>
      </c>
      <c r="Q44" s="148">
        <f>Q43*100/161</f>
        <v>0</v>
      </c>
      <c r="R44" s="148">
        <f>R43*100/161</f>
        <v>0</v>
      </c>
      <c r="S44" s="148">
        <f>S43*100/127</f>
        <v>0</v>
      </c>
      <c r="T44" s="148">
        <f>T43*100/127</f>
        <v>0</v>
      </c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</row>
    <row r="45" spans="1:541" ht="27.75" customHeight="1" thickBot="1">
      <c r="A45" s="185" t="s">
        <v>3</v>
      </c>
      <c r="B45" s="187" t="s">
        <v>4</v>
      </c>
      <c r="C45" s="187" t="s">
        <v>5</v>
      </c>
      <c r="D45" s="194" t="s">
        <v>6</v>
      </c>
      <c r="E45" s="190" t="s">
        <v>7</v>
      </c>
      <c r="F45" s="191"/>
      <c r="G45" s="192" t="s">
        <v>8</v>
      </c>
      <c r="H45" s="193"/>
      <c r="I45" s="175" t="s">
        <v>9</v>
      </c>
      <c r="J45" s="176"/>
      <c r="K45" s="175" t="s">
        <v>10</v>
      </c>
      <c r="L45" s="176"/>
      <c r="M45" s="175" t="s">
        <v>11</v>
      </c>
      <c r="N45" s="176"/>
      <c r="O45" s="178" t="s">
        <v>12</v>
      </c>
      <c r="P45" s="178"/>
      <c r="Q45" s="178" t="s">
        <v>12</v>
      </c>
      <c r="R45" s="178"/>
      <c r="S45" s="178" t="s">
        <v>12</v>
      </c>
      <c r="T45" s="178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</row>
    <row r="46" spans="1:541" ht="18.75" customHeight="1" thickBot="1">
      <c r="A46" s="186"/>
      <c r="B46" s="188"/>
      <c r="C46" s="188"/>
      <c r="D46" s="195"/>
      <c r="E46" s="46" t="s">
        <v>13</v>
      </c>
      <c r="F46" s="47" t="s">
        <v>14</v>
      </c>
      <c r="G46" s="46" t="s">
        <v>13</v>
      </c>
      <c r="H46" s="47" t="s">
        <v>14</v>
      </c>
      <c r="I46" s="46" t="s">
        <v>13</v>
      </c>
      <c r="J46" s="47" t="s">
        <v>14</v>
      </c>
      <c r="K46" s="46" t="s">
        <v>13</v>
      </c>
      <c r="L46" s="47" t="s">
        <v>14</v>
      </c>
      <c r="M46" s="46" t="s">
        <v>13</v>
      </c>
      <c r="N46" s="47" t="s">
        <v>14</v>
      </c>
      <c r="O46" s="99" t="s">
        <v>13</v>
      </c>
      <c r="P46" s="3" t="s">
        <v>14</v>
      </c>
      <c r="Q46" s="99" t="s">
        <v>13</v>
      </c>
      <c r="R46" s="3" t="s">
        <v>14</v>
      </c>
      <c r="S46" s="99" t="s">
        <v>13</v>
      </c>
      <c r="T46" s="3" t="s">
        <v>14</v>
      </c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</row>
    <row r="47" spans="1:541" ht="29.25" customHeight="1" thickBot="1">
      <c r="A47" s="179" t="s">
        <v>56</v>
      </c>
      <c r="B47" s="179" t="s">
        <v>57</v>
      </c>
      <c r="C47" s="48">
        <v>35</v>
      </c>
      <c r="D47" s="49" t="s">
        <v>58</v>
      </c>
      <c r="E47" s="36"/>
      <c r="F47" s="37"/>
      <c r="G47" s="36"/>
      <c r="H47" s="37"/>
      <c r="I47" s="36"/>
      <c r="J47" s="37"/>
      <c r="K47" s="36"/>
      <c r="L47" s="37"/>
      <c r="M47" s="36"/>
      <c r="N47" s="37"/>
      <c r="O47" s="93" t="e">
        <f t="shared" ref="O47:P60" si="44">AVERAGE(E47,G47,I47,K47,M47)</f>
        <v>#DIV/0!</v>
      </c>
      <c r="P47" s="14" t="e">
        <f t="shared" si="44"/>
        <v>#DIV/0!</v>
      </c>
      <c r="Q47" s="141">
        <f t="shared" ref="Q47:Q59" si="45">SUM(E47+G47+I47+K47+M47)</f>
        <v>0</v>
      </c>
      <c r="R47" s="142">
        <f t="shared" ref="R47:R59" si="46">SUM(F47+H47+J47+L47+N47)</f>
        <v>0</v>
      </c>
      <c r="S47" s="141">
        <f t="shared" ref="S47" si="47">Q47-M47</f>
        <v>0</v>
      </c>
      <c r="T47" s="142">
        <f t="shared" ref="T47" si="48">R47-N47</f>
        <v>0</v>
      </c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</row>
    <row r="48" spans="1:541" ht="30" customHeight="1" thickBot="1">
      <c r="A48" s="180"/>
      <c r="B48" s="180"/>
      <c r="C48" s="48">
        <v>36</v>
      </c>
      <c r="D48" s="50" t="s">
        <v>59</v>
      </c>
      <c r="E48" s="36"/>
      <c r="F48" s="31"/>
      <c r="G48" s="36"/>
      <c r="H48" s="31"/>
      <c r="I48" s="36"/>
      <c r="J48" s="31"/>
      <c r="K48" s="36"/>
      <c r="L48" s="31"/>
      <c r="M48" s="32"/>
      <c r="N48" s="31"/>
      <c r="O48" s="93" t="e">
        <f t="shared" si="44"/>
        <v>#DIV/0!</v>
      </c>
      <c r="P48" s="14" t="e">
        <f t="shared" si="44"/>
        <v>#DIV/0!</v>
      </c>
      <c r="Q48" s="141">
        <f t="shared" si="45"/>
        <v>0</v>
      </c>
      <c r="R48" s="142">
        <f t="shared" si="46"/>
        <v>0</v>
      </c>
      <c r="S48" s="141">
        <f t="shared" ref="S48:S58" si="49">Q48-M48</f>
        <v>0</v>
      </c>
      <c r="T48" s="142">
        <f t="shared" ref="T48:T58" si="50">R48-N48</f>
        <v>0</v>
      </c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</row>
    <row r="49" spans="1:541" ht="21" customHeight="1" thickBot="1">
      <c r="A49" s="180"/>
      <c r="B49" s="180"/>
      <c r="C49" s="48">
        <v>37</v>
      </c>
      <c r="D49" s="50" t="s">
        <v>60</v>
      </c>
      <c r="E49" s="36"/>
      <c r="F49" s="31"/>
      <c r="G49" s="36"/>
      <c r="H49" s="31"/>
      <c r="I49" s="36"/>
      <c r="J49" s="31"/>
      <c r="K49" s="36"/>
      <c r="L49" s="31"/>
      <c r="M49" s="32"/>
      <c r="N49" s="31"/>
      <c r="O49" s="93" t="e">
        <f t="shared" si="44"/>
        <v>#DIV/0!</v>
      </c>
      <c r="P49" s="14" t="e">
        <f t="shared" si="44"/>
        <v>#DIV/0!</v>
      </c>
      <c r="Q49" s="141">
        <f t="shared" si="45"/>
        <v>0</v>
      </c>
      <c r="R49" s="142">
        <f t="shared" si="46"/>
        <v>0</v>
      </c>
      <c r="S49" s="141">
        <f t="shared" si="49"/>
        <v>0</v>
      </c>
      <c r="T49" s="142">
        <f t="shared" si="50"/>
        <v>0</v>
      </c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</row>
    <row r="50" spans="1:541" ht="27" customHeight="1" thickBot="1">
      <c r="A50" s="180"/>
      <c r="B50" s="180"/>
      <c r="C50" s="48">
        <v>38</v>
      </c>
      <c r="D50" s="50" t="s">
        <v>61</v>
      </c>
      <c r="E50" s="36"/>
      <c r="F50" s="31"/>
      <c r="G50" s="36"/>
      <c r="H50" s="31"/>
      <c r="I50" s="36"/>
      <c r="J50" s="31"/>
      <c r="K50" s="36"/>
      <c r="L50" s="31"/>
      <c r="M50" s="32"/>
      <c r="N50" s="31"/>
      <c r="O50" s="93" t="e">
        <f t="shared" si="44"/>
        <v>#DIV/0!</v>
      </c>
      <c r="P50" s="14" t="e">
        <f t="shared" si="44"/>
        <v>#DIV/0!</v>
      </c>
      <c r="Q50" s="141">
        <f t="shared" si="45"/>
        <v>0</v>
      </c>
      <c r="R50" s="142">
        <f t="shared" si="46"/>
        <v>0</v>
      </c>
      <c r="S50" s="141">
        <f t="shared" si="49"/>
        <v>0</v>
      </c>
      <c r="T50" s="142">
        <f t="shared" si="50"/>
        <v>0</v>
      </c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</row>
    <row r="51" spans="1:541" ht="18" customHeight="1" thickTop="1" thickBot="1">
      <c r="A51" s="180"/>
      <c r="B51" s="198" t="s">
        <v>62</v>
      </c>
      <c r="C51" s="48">
        <v>39</v>
      </c>
      <c r="D51" s="50" t="s">
        <v>63</v>
      </c>
      <c r="E51" s="36"/>
      <c r="F51" s="31"/>
      <c r="G51" s="36"/>
      <c r="H51" s="31"/>
      <c r="I51" s="36"/>
      <c r="J51" s="31"/>
      <c r="K51" s="36"/>
      <c r="L51" s="31"/>
      <c r="M51" s="32"/>
      <c r="N51" s="31"/>
      <c r="O51" s="93" t="e">
        <f t="shared" si="44"/>
        <v>#DIV/0!</v>
      </c>
      <c r="P51" s="14" t="e">
        <f t="shared" si="44"/>
        <v>#DIV/0!</v>
      </c>
      <c r="Q51" s="141">
        <f t="shared" si="45"/>
        <v>0</v>
      </c>
      <c r="R51" s="142">
        <f t="shared" si="46"/>
        <v>0</v>
      </c>
      <c r="S51" s="141">
        <f t="shared" si="49"/>
        <v>0</v>
      </c>
      <c r="T51" s="142">
        <f t="shared" si="50"/>
        <v>0</v>
      </c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</row>
    <row r="52" spans="1:541" ht="18" customHeight="1" thickBot="1">
      <c r="A52" s="180"/>
      <c r="B52" s="180"/>
      <c r="C52" s="48">
        <v>40</v>
      </c>
      <c r="D52" s="50" t="s">
        <v>64</v>
      </c>
      <c r="E52" s="36"/>
      <c r="F52" s="31"/>
      <c r="G52" s="36"/>
      <c r="H52" s="31"/>
      <c r="I52" s="36"/>
      <c r="J52" s="31"/>
      <c r="K52" s="36"/>
      <c r="L52" s="31"/>
      <c r="M52" s="32"/>
      <c r="N52" s="31"/>
      <c r="O52" s="93" t="e">
        <f t="shared" si="44"/>
        <v>#DIV/0!</v>
      </c>
      <c r="P52" s="14" t="e">
        <f t="shared" si="44"/>
        <v>#DIV/0!</v>
      </c>
      <c r="Q52" s="141">
        <f t="shared" si="45"/>
        <v>0</v>
      </c>
      <c r="R52" s="142">
        <f t="shared" si="46"/>
        <v>0</v>
      </c>
      <c r="S52" s="141">
        <f t="shared" si="49"/>
        <v>0</v>
      </c>
      <c r="T52" s="142">
        <f t="shared" si="50"/>
        <v>0</v>
      </c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</row>
    <row r="53" spans="1:541" ht="18" customHeight="1" thickBot="1">
      <c r="A53" s="180"/>
      <c r="B53" s="180"/>
      <c r="C53" s="48">
        <v>41</v>
      </c>
      <c r="D53" s="50" t="s">
        <v>65</v>
      </c>
      <c r="E53" s="36"/>
      <c r="F53" s="31"/>
      <c r="G53" s="36"/>
      <c r="H53" s="31"/>
      <c r="I53" s="36"/>
      <c r="J53" s="31"/>
      <c r="K53" s="36"/>
      <c r="L53" s="31"/>
      <c r="M53" s="32"/>
      <c r="N53" s="31"/>
      <c r="O53" s="93" t="e">
        <f t="shared" si="44"/>
        <v>#DIV/0!</v>
      </c>
      <c r="P53" s="14" t="e">
        <f t="shared" si="44"/>
        <v>#DIV/0!</v>
      </c>
      <c r="Q53" s="141">
        <f>SUM(E53+G53+I53+K53+M53)</f>
        <v>0</v>
      </c>
      <c r="R53" s="142">
        <f t="shared" si="46"/>
        <v>0</v>
      </c>
      <c r="S53" s="141">
        <f t="shared" si="49"/>
        <v>0</v>
      </c>
      <c r="T53" s="142">
        <f t="shared" si="50"/>
        <v>0</v>
      </c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</row>
    <row r="54" spans="1:541" ht="18" customHeight="1" thickBot="1">
      <c r="A54" s="180"/>
      <c r="B54" s="180"/>
      <c r="C54" s="48">
        <v>42</v>
      </c>
      <c r="D54" s="51" t="s">
        <v>66</v>
      </c>
      <c r="E54" s="36"/>
      <c r="F54" s="31"/>
      <c r="G54" s="36"/>
      <c r="H54" s="31"/>
      <c r="I54" s="36"/>
      <c r="J54" s="31"/>
      <c r="K54" s="36"/>
      <c r="L54" s="31"/>
      <c r="M54" s="32"/>
      <c r="N54" s="31"/>
      <c r="O54" s="93" t="e">
        <f t="shared" si="44"/>
        <v>#DIV/0!</v>
      </c>
      <c r="P54" s="14" t="e">
        <f t="shared" si="44"/>
        <v>#DIV/0!</v>
      </c>
      <c r="Q54" s="141">
        <f t="shared" si="45"/>
        <v>0</v>
      </c>
      <c r="R54" s="142">
        <f t="shared" si="46"/>
        <v>0</v>
      </c>
      <c r="S54" s="141">
        <f t="shared" si="49"/>
        <v>0</v>
      </c>
      <c r="T54" s="142">
        <f t="shared" si="50"/>
        <v>0</v>
      </c>
      <c r="U54" s="169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</row>
    <row r="55" spans="1:541" ht="17.25" customHeight="1" thickTop="1" thickBot="1">
      <c r="A55" s="180"/>
      <c r="B55" s="180"/>
      <c r="C55" s="48">
        <v>43</v>
      </c>
      <c r="D55" s="52" t="s">
        <v>67</v>
      </c>
      <c r="E55" s="36"/>
      <c r="F55" s="31"/>
      <c r="G55" s="36"/>
      <c r="H55" s="31"/>
      <c r="I55" s="36"/>
      <c r="J55" s="31"/>
      <c r="K55" s="36"/>
      <c r="L55" s="31"/>
      <c r="M55" s="32"/>
      <c r="N55" s="31"/>
      <c r="O55" s="93" t="e">
        <f t="shared" si="44"/>
        <v>#DIV/0!</v>
      </c>
      <c r="P55" s="14" t="e">
        <f t="shared" si="44"/>
        <v>#DIV/0!</v>
      </c>
      <c r="Q55" s="141">
        <f t="shared" si="45"/>
        <v>0</v>
      </c>
      <c r="R55" s="142">
        <f t="shared" si="46"/>
        <v>0</v>
      </c>
      <c r="S55" s="141">
        <f t="shared" si="49"/>
        <v>0</v>
      </c>
      <c r="T55" s="142">
        <f t="shared" si="50"/>
        <v>0</v>
      </c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</row>
    <row r="56" spans="1:541" ht="18" customHeight="1" thickBot="1">
      <c r="A56" s="180"/>
      <c r="B56" s="180"/>
      <c r="C56" s="48">
        <v>44</v>
      </c>
      <c r="D56" s="50" t="s">
        <v>68</v>
      </c>
      <c r="E56" s="36"/>
      <c r="F56" s="31"/>
      <c r="G56" s="36"/>
      <c r="H56" s="31"/>
      <c r="I56" s="36"/>
      <c r="J56" s="31"/>
      <c r="K56" s="36"/>
      <c r="L56" s="31"/>
      <c r="M56" s="32"/>
      <c r="N56" s="31"/>
      <c r="O56" s="93" t="e">
        <f t="shared" si="44"/>
        <v>#DIV/0!</v>
      </c>
      <c r="P56" s="14" t="e">
        <f t="shared" si="44"/>
        <v>#DIV/0!</v>
      </c>
      <c r="Q56" s="141">
        <f t="shared" si="45"/>
        <v>0</v>
      </c>
      <c r="R56" s="142">
        <f t="shared" si="46"/>
        <v>0</v>
      </c>
      <c r="S56" s="141">
        <f t="shared" si="49"/>
        <v>0</v>
      </c>
      <c r="T56" s="142">
        <f t="shared" si="50"/>
        <v>0</v>
      </c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</row>
    <row r="57" spans="1:541" ht="18" customHeight="1" thickBot="1">
      <c r="A57" s="180"/>
      <c r="B57" s="180"/>
      <c r="C57" s="48">
        <v>45</v>
      </c>
      <c r="D57" s="50" t="s">
        <v>69</v>
      </c>
      <c r="E57" s="36"/>
      <c r="F57" s="31"/>
      <c r="G57" s="36"/>
      <c r="H57" s="31"/>
      <c r="I57" s="36"/>
      <c r="J57" s="31"/>
      <c r="K57" s="36"/>
      <c r="L57" s="31"/>
      <c r="M57" s="32"/>
      <c r="N57" s="31"/>
      <c r="O57" s="93" t="e">
        <f t="shared" si="44"/>
        <v>#DIV/0!</v>
      </c>
      <c r="P57" s="14" t="e">
        <f t="shared" si="44"/>
        <v>#DIV/0!</v>
      </c>
      <c r="Q57" s="141">
        <f t="shared" si="45"/>
        <v>0</v>
      </c>
      <c r="R57" s="142">
        <f t="shared" si="46"/>
        <v>0</v>
      </c>
      <c r="S57" s="141">
        <f t="shared" si="49"/>
        <v>0</v>
      </c>
      <c r="T57" s="142">
        <f t="shared" si="50"/>
        <v>0</v>
      </c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</row>
    <row r="58" spans="1:541" ht="18.75" customHeight="1" thickBot="1">
      <c r="A58" s="180"/>
      <c r="B58" s="180"/>
      <c r="C58" s="48">
        <v>46</v>
      </c>
      <c r="D58" s="50" t="s">
        <v>70</v>
      </c>
      <c r="E58" s="36"/>
      <c r="F58" s="31"/>
      <c r="G58" s="36"/>
      <c r="H58" s="31"/>
      <c r="I58" s="36"/>
      <c r="J58" s="31"/>
      <c r="K58" s="36"/>
      <c r="L58" s="31"/>
      <c r="M58" s="32"/>
      <c r="N58" s="31"/>
      <c r="O58" s="93" t="e">
        <f t="shared" si="44"/>
        <v>#DIV/0!</v>
      </c>
      <c r="P58" s="14" t="e">
        <f t="shared" si="44"/>
        <v>#DIV/0!</v>
      </c>
      <c r="Q58" s="141">
        <f t="shared" si="45"/>
        <v>0</v>
      </c>
      <c r="R58" s="142">
        <f t="shared" si="46"/>
        <v>0</v>
      </c>
      <c r="S58" s="141">
        <f t="shared" si="49"/>
        <v>0</v>
      </c>
      <c r="T58" s="142">
        <f t="shared" si="50"/>
        <v>0</v>
      </c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</row>
    <row r="59" spans="1:541" ht="21" customHeight="1" thickBot="1">
      <c r="A59" s="180"/>
      <c r="B59" s="180"/>
      <c r="C59" s="48">
        <v>47</v>
      </c>
      <c r="D59" s="51" t="s">
        <v>71</v>
      </c>
      <c r="E59" s="36"/>
      <c r="F59" s="39"/>
      <c r="G59" s="36"/>
      <c r="H59" s="39"/>
      <c r="I59" s="36"/>
      <c r="J59" s="39"/>
      <c r="K59" s="36"/>
      <c r="L59" s="39"/>
      <c r="M59" s="38"/>
      <c r="N59" s="39"/>
      <c r="O59" s="93" t="e">
        <f t="shared" si="44"/>
        <v>#DIV/0!</v>
      </c>
      <c r="P59" s="14" t="e">
        <f t="shared" si="44"/>
        <v>#DIV/0!</v>
      </c>
      <c r="Q59" s="141">
        <f t="shared" si="45"/>
        <v>0</v>
      </c>
      <c r="R59" s="142">
        <f t="shared" si="46"/>
        <v>0</v>
      </c>
      <c r="S59" s="141">
        <f t="shared" ref="S59" si="51">Q59-M59</f>
        <v>0</v>
      </c>
      <c r="T59" s="142">
        <f t="shared" ref="T59" si="52">R59-N59</f>
        <v>0</v>
      </c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</row>
    <row r="60" spans="1:541" ht="18.75" customHeight="1" thickBot="1">
      <c r="A60" s="197"/>
      <c r="B60" s="40"/>
      <c r="C60" s="41"/>
      <c r="D60" s="42" t="s">
        <v>72</v>
      </c>
      <c r="E60" s="53">
        <f>SUM(E47:E59)</f>
        <v>0</v>
      </c>
      <c r="F60" s="53">
        <f t="shared" ref="F60:N60" si="53">SUM(F47:F59)</f>
        <v>0</v>
      </c>
      <c r="G60" s="53">
        <f t="shared" si="53"/>
        <v>0</v>
      </c>
      <c r="H60" s="53">
        <f t="shared" si="53"/>
        <v>0</v>
      </c>
      <c r="I60" s="53">
        <f t="shared" si="53"/>
        <v>0</v>
      </c>
      <c r="J60" s="53">
        <f t="shared" si="53"/>
        <v>0</v>
      </c>
      <c r="K60" s="53">
        <f t="shared" si="53"/>
        <v>0</v>
      </c>
      <c r="L60" s="53">
        <f t="shared" si="53"/>
        <v>0</v>
      </c>
      <c r="M60" s="53">
        <f t="shared" si="53"/>
        <v>0</v>
      </c>
      <c r="N60" s="53">
        <f t="shared" si="53"/>
        <v>0</v>
      </c>
      <c r="O60" s="97">
        <f t="shared" si="44"/>
        <v>0</v>
      </c>
      <c r="P60" s="54">
        <f t="shared" si="44"/>
        <v>0</v>
      </c>
      <c r="Q60" s="149">
        <f>SUM(Q47:Q59)</f>
        <v>0</v>
      </c>
      <c r="R60" s="149">
        <f>SUM(R47:R59)</f>
        <v>0</v>
      </c>
      <c r="S60" s="149">
        <f>SUM(S47:S59)</f>
        <v>0</v>
      </c>
      <c r="T60" s="149">
        <f>SUM(T47:T59)</f>
        <v>0</v>
      </c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</row>
    <row r="61" spans="1:541" ht="18.75" customHeight="1" thickBot="1">
      <c r="A61" s="90"/>
      <c r="B61" s="40"/>
      <c r="C61" s="41"/>
      <c r="D61" s="42" t="s">
        <v>55</v>
      </c>
      <c r="E61" s="43">
        <f>E60*100/13</f>
        <v>0</v>
      </c>
      <c r="F61" s="43">
        <f t="shared" ref="F61:N61" si="54">F60*100/13</f>
        <v>0</v>
      </c>
      <c r="G61" s="43">
        <f t="shared" si="54"/>
        <v>0</v>
      </c>
      <c r="H61" s="43">
        <f t="shared" si="54"/>
        <v>0</v>
      </c>
      <c r="I61" s="43">
        <f t="shared" si="54"/>
        <v>0</v>
      </c>
      <c r="J61" s="43">
        <f t="shared" si="54"/>
        <v>0</v>
      </c>
      <c r="K61" s="43">
        <f t="shared" si="54"/>
        <v>0</v>
      </c>
      <c r="L61" s="43">
        <f t="shared" si="54"/>
        <v>0</v>
      </c>
      <c r="M61" s="43">
        <f t="shared" si="54"/>
        <v>0</v>
      </c>
      <c r="N61" s="43">
        <f t="shared" si="54"/>
        <v>0</v>
      </c>
      <c r="O61" s="100">
        <f>O60/13*100</f>
        <v>0</v>
      </c>
      <c r="P61" s="55">
        <f>P60/13*100</f>
        <v>0</v>
      </c>
      <c r="Q61" s="150">
        <f>Q60/65*100</f>
        <v>0</v>
      </c>
      <c r="R61" s="150">
        <f>R60/65*100</f>
        <v>0</v>
      </c>
      <c r="S61" s="150">
        <f>S60/52*100</f>
        <v>0</v>
      </c>
      <c r="T61" s="150">
        <f>T60/52*100</f>
        <v>0</v>
      </c>
      <c r="U61">
        <f>13*4</f>
        <v>52</v>
      </c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</row>
    <row r="62" spans="1:541" ht="25.5" customHeight="1" thickBot="1">
      <c r="A62" s="199" t="s">
        <v>3</v>
      </c>
      <c r="B62" s="199" t="s">
        <v>73</v>
      </c>
      <c r="C62" s="196" t="s">
        <v>5</v>
      </c>
      <c r="D62" s="196" t="s">
        <v>6</v>
      </c>
      <c r="E62" s="190" t="s">
        <v>7</v>
      </c>
      <c r="F62" s="191"/>
      <c r="G62" s="192" t="s">
        <v>8</v>
      </c>
      <c r="H62" s="193"/>
      <c r="I62" s="175" t="s">
        <v>9</v>
      </c>
      <c r="J62" s="176"/>
      <c r="K62" s="175" t="s">
        <v>10</v>
      </c>
      <c r="L62" s="176"/>
      <c r="M62" s="175" t="s">
        <v>11</v>
      </c>
      <c r="N62" s="176"/>
      <c r="O62" s="178" t="s">
        <v>12</v>
      </c>
      <c r="P62" s="178"/>
      <c r="Q62" s="178" t="s">
        <v>12</v>
      </c>
      <c r="R62" s="178"/>
      <c r="S62" s="178" t="s">
        <v>12</v>
      </c>
      <c r="T62" s="178"/>
    </row>
    <row r="63" spans="1:541" ht="21" customHeight="1" thickBot="1">
      <c r="A63" s="199"/>
      <c r="B63" s="199"/>
      <c r="C63" s="196"/>
      <c r="D63" s="196"/>
      <c r="E63" s="46" t="s">
        <v>13</v>
      </c>
      <c r="F63" s="47" t="s">
        <v>14</v>
      </c>
      <c r="G63" s="46" t="s">
        <v>13</v>
      </c>
      <c r="H63" s="47" t="s">
        <v>14</v>
      </c>
      <c r="I63" s="46" t="s">
        <v>13</v>
      </c>
      <c r="J63" s="47" t="s">
        <v>14</v>
      </c>
      <c r="K63" s="46" t="s">
        <v>13</v>
      </c>
      <c r="L63" s="47" t="s">
        <v>14</v>
      </c>
      <c r="M63" s="46" t="s">
        <v>13</v>
      </c>
      <c r="N63" s="47" t="s">
        <v>14</v>
      </c>
      <c r="O63" s="99" t="s">
        <v>13</v>
      </c>
      <c r="P63" s="3" t="s">
        <v>14</v>
      </c>
      <c r="Q63" s="99" t="s">
        <v>13</v>
      </c>
      <c r="R63" s="3" t="s">
        <v>14</v>
      </c>
      <c r="S63" s="99" t="s">
        <v>13</v>
      </c>
      <c r="T63" s="3" t="s">
        <v>14</v>
      </c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</row>
    <row r="64" spans="1:541" ht="23.1" customHeight="1" thickBot="1">
      <c r="A64" s="179" t="s">
        <v>74</v>
      </c>
      <c r="B64" s="200" t="s">
        <v>75</v>
      </c>
      <c r="C64" s="48">
        <v>48</v>
      </c>
      <c r="D64" s="57" t="s">
        <v>76</v>
      </c>
      <c r="E64" s="36"/>
      <c r="F64" s="37"/>
      <c r="G64" s="36"/>
      <c r="H64" s="37"/>
      <c r="I64" s="36"/>
      <c r="J64" s="37"/>
      <c r="K64" s="36"/>
      <c r="L64" s="37"/>
      <c r="M64" s="36"/>
      <c r="N64" s="37"/>
      <c r="O64" s="93" t="e">
        <f t="shared" ref="O64:P74" si="55">AVERAGE(E64,G64,I64,K64,M64)</f>
        <v>#DIV/0!</v>
      </c>
      <c r="P64" s="13" t="e">
        <f t="shared" si="55"/>
        <v>#DIV/0!</v>
      </c>
      <c r="Q64" s="141">
        <f t="shared" ref="Q64:Q71" si="56">SUM(E64+G64+I64+K64+M64)</f>
        <v>0</v>
      </c>
      <c r="R64" s="142">
        <f t="shared" ref="R64:R71" si="57">SUM(F64+H64+J64+L64+N64)</f>
        <v>0</v>
      </c>
      <c r="S64" s="141">
        <f t="shared" ref="S64:S73" si="58">Q64-M64</f>
        <v>0</v>
      </c>
      <c r="T64" s="142">
        <f t="shared" ref="T64:T73" si="59">R64-N64</f>
        <v>0</v>
      </c>
    </row>
    <row r="65" spans="1:541" ht="23.1" customHeight="1" thickBot="1">
      <c r="A65" s="180"/>
      <c r="B65" s="201"/>
      <c r="C65" s="48">
        <v>49</v>
      </c>
      <c r="D65" s="57" t="s">
        <v>77</v>
      </c>
      <c r="E65" s="36"/>
      <c r="F65" s="31"/>
      <c r="G65" s="36"/>
      <c r="H65" s="31"/>
      <c r="I65" s="36"/>
      <c r="J65" s="31"/>
      <c r="K65" s="36"/>
      <c r="L65" s="31"/>
      <c r="M65" s="32"/>
      <c r="N65" s="31"/>
      <c r="O65" s="93" t="e">
        <f t="shared" si="55"/>
        <v>#DIV/0!</v>
      </c>
      <c r="P65" s="13" t="e">
        <f t="shared" si="55"/>
        <v>#DIV/0!</v>
      </c>
      <c r="Q65" s="141">
        <f t="shared" si="56"/>
        <v>0</v>
      </c>
      <c r="R65" s="142">
        <f t="shared" si="57"/>
        <v>0</v>
      </c>
      <c r="S65" s="141">
        <f t="shared" si="58"/>
        <v>0</v>
      </c>
      <c r="T65" s="142">
        <f t="shared" si="59"/>
        <v>0</v>
      </c>
    </row>
    <row r="66" spans="1:541" ht="23.1" customHeight="1" thickBot="1">
      <c r="A66" s="180"/>
      <c r="B66" s="201"/>
      <c r="C66" s="48">
        <v>50</v>
      </c>
      <c r="D66" s="58" t="s">
        <v>78</v>
      </c>
      <c r="E66" s="36"/>
      <c r="F66" s="31"/>
      <c r="G66" s="36"/>
      <c r="H66" s="31"/>
      <c r="I66" s="36"/>
      <c r="J66" s="31"/>
      <c r="K66" s="36"/>
      <c r="L66" s="31"/>
      <c r="M66" s="32"/>
      <c r="N66" s="31"/>
      <c r="O66" s="93" t="e">
        <f t="shared" si="55"/>
        <v>#DIV/0!</v>
      </c>
      <c r="P66" s="13" t="e">
        <f t="shared" si="55"/>
        <v>#DIV/0!</v>
      </c>
      <c r="Q66" s="141">
        <f t="shared" si="56"/>
        <v>0</v>
      </c>
      <c r="R66" s="142">
        <f t="shared" si="57"/>
        <v>0</v>
      </c>
      <c r="S66" s="141">
        <f t="shared" si="58"/>
        <v>0</v>
      </c>
      <c r="T66" s="142">
        <f t="shared" si="59"/>
        <v>0</v>
      </c>
    </row>
    <row r="67" spans="1:541" ht="23.1" customHeight="1" thickBot="1">
      <c r="A67" s="180"/>
      <c r="B67" s="201"/>
      <c r="C67" s="48">
        <v>51</v>
      </c>
      <c r="D67" s="58" t="s">
        <v>79</v>
      </c>
      <c r="E67" s="36"/>
      <c r="F67" s="31"/>
      <c r="G67" s="36"/>
      <c r="H67" s="31"/>
      <c r="I67" s="36"/>
      <c r="J67" s="31"/>
      <c r="K67" s="36"/>
      <c r="L67" s="31"/>
      <c r="M67" s="32"/>
      <c r="N67" s="31"/>
      <c r="O67" s="93" t="e">
        <f t="shared" si="55"/>
        <v>#DIV/0!</v>
      </c>
      <c r="P67" s="13" t="e">
        <f t="shared" si="55"/>
        <v>#DIV/0!</v>
      </c>
      <c r="Q67" s="141">
        <f t="shared" si="56"/>
        <v>0</v>
      </c>
      <c r="R67" s="142">
        <f t="shared" si="57"/>
        <v>0</v>
      </c>
      <c r="S67" s="141">
        <f t="shared" si="58"/>
        <v>0</v>
      </c>
      <c r="T67" s="142">
        <f t="shared" si="59"/>
        <v>0</v>
      </c>
    </row>
    <row r="68" spans="1:541" ht="23.1" customHeight="1" thickBot="1">
      <c r="A68" s="180"/>
      <c r="B68" s="201"/>
      <c r="C68" s="48">
        <v>52</v>
      </c>
      <c r="D68" s="59" t="s">
        <v>80</v>
      </c>
      <c r="E68" s="36"/>
      <c r="F68" s="31"/>
      <c r="G68" s="36"/>
      <c r="H68" s="31"/>
      <c r="I68" s="36"/>
      <c r="J68" s="31"/>
      <c r="K68" s="36"/>
      <c r="L68" s="31"/>
      <c r="M68" s="32"/>
      <c r="N68" s="31"/>
      <c r="O68" s="93" t="e">
        <f t="shared" si="55"/>
        <v>#DIV/0!</v>
      </c>
      <c r="P68" s="13" t="e">
        <f t="shared" si="55"/>
        <v>#DIV/0!</v>
      </c>
      <c r="Q68" s="141">
        <f t="shared" si="56"/>
        <v>0</v>
      </c>
      <c r="R68" s="142">
        <f t="shared" si="57"/>
        <v>0</v>
      </c>
      <c r="S68" s="141">
        <f t="shared" si="58"/>
        <v>0</v>
      </c>
      <c r="T68" s="142">
        <f t="shared" si="59"/>
        <v>0</v>
      </c>
    </row>
    <row r="69" spans="1:541" ht="23.1" customHeight="1" thickBot="1">
      <c r="A69" s="180"/>
      <c r="B69" s="201"/>
      <c r="C69" s="48">
        <v>53</v>
      </c>
      <c r="D69" s="60" t="s">
        <v>81</v>
      </c>
      <c r="E69" s="36"/>
      <c r="F69" s="31"/>
      <c r="G69" s="36"/>
      <c r="H69" s="31"/>
      <c r="I69" s="36"/>
      <c r="J69" s="31"/>
      <c r="K69" s="36"/>
      <c r="L69" s="31"/>
      <c r="M69" s="32"/>
      <c r="N69" s="31"/>
      <c r="O69" s="93" t="e">
        <f t="shared" si="55"/>
        <v>#DIV/0!</v>
      </c>
      <c r="P69" s="13" t="e">
        <f t="shared" si="55"/>
        <v>#DIV/0!</v>
      </c>
      <c r="Q69" s="141">
        <f t="shared" si="56"/>
        <v>0</v>
      </c>
      <c r="R69" s="142">
        <f t="shared" si="57"/>
        <v>0</v>
      </c>
      <c r="S69" s="141">
        <f t="shared" si="58"/>
        <v>0</v>
      </c>
      <c r="T69" s="142">
        <f t="shared" si="59"/>
        <v>0</v>
      </c>
    </row>
    <row r="70" spans="1:541" ht="23.1" customHeight="1" thickBot="1">
      <c r="A70" s="180"/>
      <c r="B70" s="201"/>
      <c r="C70" s="48">
        <v>54</v>
      </c>
      <c r="D70" s="60" t="s">
        <v>82</v>
      </c>
      <c r="E70" s="36"/>
      <c r="F70" s="31"/>
      <c r="G70" s="36"/>
      <c r="H70" s="31"/>
      <c r="I70" s="36"/>
      <c r="J70" s="31"/>
      <c r="K70" s="36"/>
      <c r="L70" s="31"/>
      <c r="M70" s="32"/>
      <c r="N70" s="31"/>
      <c r="O70" s="93" t="e">
        <f t="shared" si="55"/>
        <v>#DIV/0!</v>
      </c>
      <c r="P70" s="13" t="e">
        <f t="shared" si="55"/>
        <v>#DIV/0!</v>
      </c>
      <c r="Q70" s="141">
        <f t="shared" si="56"/>
        <v>0</v>
      </c>
      <c r="R70" s="142">
        <f t="shared" si="57"/>
        <v>0</v>
      </c>
      <c r="S70" s="141">
        <f t="shared" si="58"/>
        <v>0</v>
      </c>
      <c r="T70" s="142">
        <f t="shared" si="59"/>
        <v>0</v>
      </c>
    </row>
    <row r="71" spans="1:541" ht="23.1" customHeight="1" thickBot="1">
      <c r="A71" s="180"/>
      <c r="B71" s="201"/>
      <c r="C71" s="48">
        <v>55</v>
      </c>
      <c r="D71" s="58" t="s">
        <v>83</v>
      </c>
      <c r="E71" s="36"/>
      <c r="F71" s="31"/>
      <c r="G71" s="36"/>
      <c r="H71" s="31"/>
      <c r="I71" s="36"/>
      <c r="J71" s="31"/>
      <c r="K71" s="36"/>
      <c r="L71" s="31"/>
      <c r="M71" s="32"/>
      <c r="N71" s="31"/>
      <c r="O71" s="93" t="e">
        <f t="shared" si="55"/>
        <v>#DIV/0!</v>
      </c>
      <c r="P71" s="13" t="e">
        <f t="shared" si="55"/>
        <v>#DIV/0!</v>
      </c>
      <c r="Q71" s="141">
        <f t="shared" si="56"/>
        <v>0</v>
      </c>
      <c r="R71" s="142">
        <f t="shared" si="57"/>
        <v>0</v>
      </c>
      <c r="S71" s="141">
        <f t="shared" si="58"/>
        <v>0</v>
      </c>
      <c r="T71" s="142">
        <f t="shared" si="59"/>
        <v>0</v>
      </c>
    </row>
    <row r="72" spans="1:541" ht="30.75" customHeight="1" thickBot="1">
      <c r="A72" s="180"/>
      <c r="B72" s="201"/>
      <c r="C72" s="48">
        <v>56</v>
      </c>
      <c r="D72" s="58" t="s">
        <v>84</v>
      </c>
      <c r="E72" s="36"/>
      <c r="F72" s="31"/>
      <c r="G72" s="36"/>
      <c r="H72" s="31"/>
      <c r="I72" s="36"/>
      <c r="J72" s="31"/>
      <c r="K72" s="36"/>
      <c r="L72" s="31"/>
      <c r="M72" s="32"/>
      <c r="N72" s="31"/>
      <c r="O72" s="93" t="e">
        <f t="shared" si="55"/>
        <v>#DIV/0!</v>
      </c>
      <c r="P72" s="13" t="e">
        <f t="shared" si="55"/>
        <v>#DIV/0!</v>
      </c>
      <c r="Q72" s="141">
        <f t="shared" ref="Q72:Q73" si="60">SUM(E72+G72+I72+K72+M72)</f>
        <v>0</v>
      </c>
      <c r="R72" s="142">
        <f t="shared" ref="R72:R73" si="61">SUM(F72+H72+J72+L72+N72)</f>
        <v>0</v>
      </c>
      <c r="S72" s="141">
        <f t="shared" si="58"/>
        <v>0</v>
      </c>
      <c r="T72" s="142">
        <f t="shared" si="59"/>
        <v>0</v>
      </c>
    </row>
    <row r="73" spans="1:541" ht="23.1" customHeight="1" thickBot="1">
      <c r="A73" s="180"/>
      <c r="B73" s="202"/>
      <c r="C73" s="48">
        <v>57</v>
      </c>
      <c r="D73" s="61" t="s">
        <v>85</v>
      </c>
      <c r="E73" s="36"/>
      <c r="F73" s="39"/>
      <c r="G73" s="36"/>
      <c r="H73" s="39"/>
      <c r="I73" s="36"/>
      <c r="J73" s="39"/>
      <c r="K73" s="36"/>
      <c r="L73" s="39"/>
      <c r="M73" s="38"/>
      <c r="N73" s="39"/>
      <c r="O73" s="93" t="e">
        <f t="shared" si="55"/>
        <v>#DIV/0!</v>
      </c>
      <c r="P73" s="13" t="e">
        <f t="shared" si="55"/>
        <v>#DIV/0!</v>
      </c>
      <c r="Q73" s="141">
        <f t="shared" si="60"/>
        <v>0</v>
      </c>
      <c r="R73" s="142">
        <f t="shared" si="61"/>
        <v>0</v>
      </c>
      <c r="S73" s="141">
        <f t="shared" si="58"/>
        <v>0</v>
      </c>
      <c r="T73" s="142">
        <f t="shared" si="59"/>
        <v>0</v>
      </c>
    </row>
    <row r="74" spans="1:541" ht="23.1" customHeight="1" thickBot="1">
      <c r="A74" s="180"/>
      <c r="B74" s="40"/>
      <c r="C74" s="41"/>
      <c r="D74" s="42" t="s">
        <v>86</v>
      </c>
      <c r="E74" s="53">
        <f>SUM(E64:E73)</f>
        <v>0</v>
      </c>
      <c r="F74" s="53">
        <f t="shared" ref="F74:N74" si="62">SUM(F64:F73)</f>
        <v>0</v>
      </c>
      <c r="G74" s="53">
        <f t="shared" si="62"/>
        <v>0</v>
      </c>
      <c r="H74" s="53">
        <f t="shared" si="62"/>
        <v>0</v>
      </c>
      <c r="I74" s="53">
        <f t="shared" si="62"/>
        <v>0</v>
      </c>
      <c r="J74" s="53">
        <f t="shared" si="62"/>
        <v>0</v>
      </c>
      <c r="K74" s="53">
        <f t="shared" si="62"/>
        <v>0</v>
      </c>
      <c r="L74" s="53">
        <f t="shared" si="62"/>
        <v>0</v>
      </c>
      <c r="M74" s="53">
        <f t="shared" si="62"/>
        <v>0</v>
      </c>
      <c r="N74" s="53">
        <f t="shared" si="62"/>
        <v>0</v>
      </c>
      <c r="O74" s="97">
        <f t="shared" si="55"/>
        <v>0</v>
      </c>
      <c r="P74" s="54">
        <f t="shared" si="55"/>
        <v>0</v>
      </c>
      <c r="Q74" s="149">
        <f>SUM(Q64:Q73)</f>
        <v>0</v>
      </c>
      <c r="R74" s="149">
        <f>SUM(R64:R73)</f>
        <v>0</v>
      </c>
      <c r="S74" s="149">
        <f>SUM(S64:S73)</f>
        <v>0</v>
      </c>
      <c r="T74" s="149">
        <f>SUM(T64:T73)</f>
        <v>0</v>
      </c>
    </row>
    <row r="75" spans="1:541" ht="23.1" customHeight="1" thickBot="1">
      <c r="A75" s="197"/>
      <c r="B75" s="40"/>
      <c r="C75" s="41"/>
      <c r="D75" s="42" t="s">
        <v>55</v>
      </c>
      <c r="E75" s="43">
        <f>E74*100/10</f>
        <v>0</v>
      </c>
      <c r="F75" s="43">
        <f t="shared" ref="F75:P75" si="63">F74*100/10</f>
        <v>0</v>
      </c>
      <c r="G75" s="43">
        <f t="shared" si="63"/>
        <v>0</v>
      </c>
      <c r="H75" s="43">
        <f t="shared" si="63"/>
        <v>0</v>
      </c>
      <c r="I75" s="43">
        <f t="shared" si="63"/>
        <v>0</v>
      </c>
      <c r="J75" s="43">
        <f t="shared" si="63"/>
        <v>0</v>
      </c>
      <c r="K75" s="43">
        <f t="shared" si="63"/>
        <v>0</v>
      </c>
      <c r="L75" s="43">
        <f t="shared" si="63"/>
        <v>0</v>
      </c>
      <c r="M75" s="43">
        <f t="shared" si="63"/>
        <v>0</v>
      </c>
      <c r="N75" s="43">
        <f t="shared" si="63"/>
        <v>0</v>
      </c>
      <c r="O75" s="98">
        <f t="shared" si="63"/>
        <v>0</v>
      </c>
      <c r="P75" s="45">
        <f t="shared" si="63"/>
        <v>0</v>
      </c>
      <c r="Q75" s="150">
        <f>Q74/50*100</f>
        <v>0</v>
      </c>
      <c r="R75" s="150">
        <f>R74/50*100</f>
        <v>0</v>
      </c>
      <c r="S75" s="150">
        <f>S74/40*100</f>
        <v>0</v>
      </c>
      <c r="T75" s="150">
        <f>T74/40*100</f>
        <v>0</v>
      </c>
    </row>
    <row r="76" spans="1:541" ht="30" customHeight="1" thickBot="1">
      <c r="A76" s="185" t="s">
        <v>3</v>
      </c>
      <c r="B76" s="187" t="s">
        <v>4</v>
      </c>
      <c r="C76" s="187" t="s">
        <v>5</v>
      </c>
      <c r="D76" s="194" t="s">
        <v>6</v>
      </c>
      <c r="E76" s="190" t="s">
        <v>7</v>
      </c>
      <c r="F76" s="191"/>
      <c r="G76" s="192" t="s">
        <v>8</v>
      </c>
      <c r="H76" s="193"/>
      <c r="I76" s="175" t="s">
        <v>9</v>
      </c>
      <c r="J76" s="176"/>
      <c r="K76" s="175" t="s">
        <v>10</v>
      </c>
      <c r="L76" s="176"/>
      <c r="M76" s="175" t="s">
        <v>11</v>
      </c>
      <c r="N76" s="176"/>
      <c r="O76" s="178" t="s">
        <v>12</v>
      </c>
      <c r="P76" s="178"/>
      <c r="Q76" s="178" t="s">
        <v>12</v>
      </c>
      <c r="R76" s="178"/>
      <c r="S76" s="178" t="s">
        <v>12</v>
      </c>
      <c r="T76" s="178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</row>
    <row r="77" spans="1:541" ht="18.75" customHeight="1" thickBot="1">
      <c r="A77" s="186"/>
      <c r="B77" s="188"/>
      <c r="C77" s="188"/>
      <c r="D77" s="195"/>
      <c r="E77" s="46" t="s">
        <v>13</v>
      </c>
      <c r="F77" s="47" t="s">
        <v>14</v>
      </c>
      <c r="G77" s="46" t="s">
        <v>13</v>
      </c>
      <c r="H77" s="47" t="s">
        <v>14</v>
      </c>
      <c r="I77" s="46" t="s">
        <v>13</v>
      </c>
      <c r="J77" s="47" t="s">
        <v>14</v>
      </c>
      <c r="K77" s="46" t="s">
        <v>13</v>
      </c>
      <c r="L77" s="47" t="s">
        <v>14</v>
      </c>
      <c r="M77" s="46" t="s">
        <v>13</v>
      </c>
      <c r="N77" s="47" t="s">
        <v>14</v>
      </c>
      <c r="O77" s="99" t="s">
        <v>13</v>
      </c>
      <c r="P77" s="3" t="s">
        <v>14</v>
      </c>
      <c r="Q77" s="99" t="s">
        <v>13</v>
      </c>
      <c r="R77" s="3" t="s">
        <v>14</v>
      </c>
      <c r="S77" s="99" t="s">
        <v>13</v>
      </c>
      <c r="T77" s="3" t="s">
        <v>14</v>
      </c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</row>
    <row r="78" spans="1:541" ht="23.1" customHeight="1" thickTop="1" thickBot="1">
      <c r="A78" s="203" t="s">
        <v>87</v>
      </c>
      <c r="B78" s="200" t="s">
        <v>88</v>
      </c>
      <c r="C78" s="48">
        <v>58</v>
      </c>
      <c r="D78" s="62" t="s">
        <v>89</v>
      </c>
      <c r="E78" s="36"/>
      <c r="F78" s="37"/>
      <c r="G78" s="36"/>
      <c r="H78" s="37"/>
      <c r="I78" s="36"/>
      <c r="J78" s="37"/>
      <c r="K78" s="36"/>
      <c r="L78" s="37"/>
      <c r="M78" s="36"/>
      <c r="N78" s="37"/>
      <c r="O78" s="93" t="e">
        <f t="shared" ref="O78:P82" si="64">AVERAGE(E78,G78,I78,K78,M78)</f>
        <v>#DIV/0!</v>
      </c>
      <c r="P78" s="13" t="e">
        <f t="shared" si="64"/>
        <v>#DIV/0!</v>
      </c>
      <c r="Q78" s="141">
        <f t="shared" ref="Q78:Q82" si="65">SUM(E78+G78+I78+K78+M78)</f>
        <v>0</v>
      </c>
      <c r="R78" s="142">
        <f t="shared" ref="R78:R82" si="66">SUM(F78+H78+J78+L78+N78)</f>
        <v>0</v>
      </c>
      <c r="S78" s="141">
        <f t="shared" ref="S78:S82" si="67">Q78-M78</f>
        <v>0</v>
      </c>
      <c r="T78" s="142">
        <f t="shared" ref="T78:T82" si="68">R78-N78</f>
        <v>0</v>
      </c>
    </row>
    <row r="79" spans="1:541" ht="23.1" customHeight="1" thickBot="1">
      <c r="A79" s="203"/>
      <c r="B79" s="201"/>
      <c r="C79" s="48">
        <v>59</v>
      </c>
      <c r="D79" s="58" t="s">
        <v>90</v>
      </c>
      <c r="E79" s="32"/>
      <c r="F79" s="31"/>
      <c r="G79" s="32"/>
      <c r="H79" s="31"/>
      <c r="I79" s="32"/>
      <c r="J79" s="31"/>
      <c r="K79" s="32"/>
      <c r="L79" s="31"/>
      <c r="M79" s="32"/>
      <c r="N79" s="31"/>
      <c r="O79" s="93" t="e">
        <f t="shared" si="64"/>
        <v>#DIV/0!</v>
      </c>
      <c r="P79" s="13" t="e">
        <f t="shared" si="64"/>
        <v>#DIV/0!</v>
      </c>
      <c r="Q79" s="141">
        <f t="shared" si="65"/>
        <v>0</v>
      </c>
      <c r="R79" s="142">
        <f t="shared" si="66"/>
        <v>0</v>
      </c>
      <c r="S79" s="141">
        <f t="shared" si="67"/>
        <v>0</v>
      </c>
      <c r="T79" s="142">
        <f t="shared" si="68"/>
        <v>0</v>
      </c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</row>
    <row r="80" spans="1:541" ht="23.1" customHeight="1" thickBot="1">
      <c r="A80" s="203"/>
      <c r="B80" s="201"/>
      <c r="C80" s="48">
        <v>60</v>
      </c>
      <c r="D80" s="58" t="s">
        <v>91</v>
      </c>
      <c r="E80" s="32"/>
      <c r="F80" s="31"/>
      <c r="G80" s="32"/>
      <c r="H80" s="31"/>
      <c r="I80" s="32"/>
      <c r="J80" s="31"/>
      <c r="K80" s="32"/>
      <c r="L80" s="31"/>
      <c r="M80" s="32"/>
      <c r="N80" s="31"/>
      <c r="O80" s="93" t="e">
        <f t="shared" si="64"/>
        <v>#DIV/0!</v>
      </c>
      <c r="P80" s="13" t="e">
        <f t="shared" si="64"/>
        <v>#DIV/0!</v>
      </c>
      <c r="Q80" s="141">
        <f t="shared" si="65"/>
        <v>0</v>
      </c>
      <c r="R80" s="142">
        <f t="shared" si="66"/>
        <v>0</v>
      </c>
      <c r="S80" s="141">
        <f t="shared" si="67"/>
        <v>0</v>
      </c>
      <c r="T80" s="142">
        <f t="shared" si="68"/>
        <v>0</v>
      </c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</row>
    <row r="81" spans="1:541" ht="23.1" customHeight="1" thickBot="1">
      <c r="A81" s="203"/>
      <c r="B81" s="201"/>
      <c r="C81" s="48">
        <v>61</v>
      </c>
      <c r="D81" s="58" t="s">
        <v>92</v>
      </c>
      <c r="E81" s="32"/>
      <c r="F81" s="31"/>
      <c r="G81" s="32"/>
      <c r="H81" s="31"/>
      <c r="I81" s="32"/>
      <c r="J81" s="31"/>
      <c r="K81" s="32"/>
      <c r="L81" s="31"/>
      <c r="M81" s="32"/>
      <c r="N81" s="31"/>
      <c r="O81" s="93" t="e">
        <f t="shared" si="64"/>
        <v>#DIV/0!</v>
      </c>
      <c r="P81" s="13" t="e">
        <f t="shared" si="64"/>
        <v>#DIV/0!</v>
      </c>
      <c r="Q81" s="141">
        <f t="shared" si="65"/>
        <v>0</v>
      </c>
      <c r="R81" s="142">
        <f t="shared" si="66"/>
        <v>0</v>
      </c>
      <c r="S81" s="141">
        <f t="shared" si="67"/>
        <v>0</v>
      </c>
      <c r="T81" s="142">
        <f t="shared" si="68"/>
        <v>0</v>
      </c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</row>
    <row r="82" spans="1:541" ht="23.1" customHeight="1" thickBot="1">
      <c r="A82" s="203"/>
      <c r="B82" s="201"/>
      <c r="C82" s="48">
        <v>62</v>
      </c>
      <c r="D82" s="58" t="s">
        <v>93</v>
      </c>
      <c r="E82" s="32"/>
      <c r="F82" s="64"/>
      <c r="G82" s="32"/>
      <c r="H82" s="64"/>
      <c r="I82" s="32"/>
      <c r="J82" s="64"/>
      <c r="K82" s="32"/>
      <c r="L82" s="64"/>
      <c r="M82" s="63"/>
      <c r="N82" s="64"/>
      <c r="O82" s="94" t="e">
        <f t="shared" si="64"/>
        <v>#DIV/0!</v>
      </c>
      <c r="P82" s="18" t="e">
        <f t="shared" si="64"/>
        <v>#DIV/0!</v>
      </c>
      <c r="Q82" s="141">
        <f t="shared" si="65"/>
        <v>0</v>
      </c>
      <c r="R82" s="142">
        <f t="shared" si="66"/>
        <v>0</v>
      </c>
      <c r="S82" s="141">
        <f t="shared" si="67"/>
        <v>0</v>
      </c>
      <c r="T82" s="142">
        <f t="shared" si="68"/>
        <v>0</v>
      </c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</row>
    <row r="83" spans="1:541" ht="23.1" customHeight="1" thickBot="1">
      <c r="A83" s="203"/>
      <c r="B83" s="40"/>
      <c r="C83" s="41"/>
      <c r="D83" s="42" t="s">
        <v>94</v>
      </c>
      <c r="E83" s="65">
        <f>SUM(E78:E82)</f>
        <v>0</v>
      </c>
      <c r="F83" s="65">
        <f t="shared" ref="F83:P83" si="69">SUM(F78:F82)</f>
        <v>0</v>
      </c>
      <c r="G83" s="65">
        <f t="shared" si="69"/>
        <v>0</v>
      </c>
      <c r="H83" s="65">
        <f t="shared" si="69"/>
        <v>0</v>
      </c>
      <c r="I83" s="65">
        <f t="shared" si="69"/>
        <v>0</v>
      </c>
      <c r="J83" s="65">
        <f t="shared" si="69"/>
        <v>0</v>
      </c>
      <c r="K83" s="65">
        <f t="shared" si="69"/>
        <v>0</v>
      </c>
      <c r="L83" s="65">
        <f t="shared" si="69"/>
        <v>0</v>
      </c>
      <c r="M83" s="65">
        <f t="shared" si="69"/>
        <v>0</v>
      </c>
      <c r="N83" s="65">
        <f t="shared" si="69"/>
        <v>0</v>
      </c>
      <c r="O83" s="101" t="e">
        <f t="shared" si="69"/>
        <v>#DIV/0!</v>
      </c>
      <c r="P83" s="66" t="e">
        <f t="shared" si="69"/>
        <v>#DIV/0!</v>
      </c>
      <c r="Q83" s="149">
        <f>SUM(Q78:Q82)</f>
        <v>0</v>
      </c>
      <c r="R83" s="149">
        <f>SUM(R78:R82)</f>
        <v>0</v>
      </c>
      <c r="S83" s="149">
        <f>SUM(S78:S82)</f>
        <v>0</v>
      </c>
      <c r="T83" s="149">
        <f>SUM(T78:T82)</f>
        <v>0</v>
      </c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</row>
    <row r="84" spans="1:541" ht="23.1" customHeight="1" thickBot="1">
      <c r="A84" s="203"/>
      <c r="B84" s="40"/>
      <c r="C84" s="41"/>
      <c r="D84" s="42" t="s">
        <v>55</v>
      </c>
      <c r="E84" s="43">
        <f>E83*100/5</f>
        <v>0</v>
      </c>
      <c r="F84" s="43">
        <f t="shared" ref="F84:N84" si="70">F83*100/5</f>
        <v>0</v>
      </c>
      <c r="G84" s="43">
        <f t="shared" si="70"/>
        <v>0</v>
      </c>
      <c r="H84" s="43">
        <f t="shared" si="70"/>
        <v>0</v>
      </c>
      <c r="I84" s="43">
        <f t="shared" si="70"/>
        <v>0</v>
      </c>
      <c r="J84" s="43">
        <f t="shared" si="70"/>
        <v>0</v>
      </c>
      <c r="K84" s="43">
        <f t="shared" si="70"/>
        <v>0</v>
      </c>
      <c r="L84" s="43">
        <f t="shared" si="70"/>
        <v>0</v>
      </c>
      <c r="M84" s="43">
        <f t="shared" si="70"/>
        <v>0</v>
      </c>
      <c r="N84" s="43">
        <f t="shared" si="70"/>
        <v>0</v>
      </c>
      <c r="O84" s="98" t="e">
        <f>O83*100/5</f>
        <v>#DIV/0!</v>
      </c>
      <c r="P84" s="45" t="e">
        <f t="shared" ref="P84" si="71">P83*100/5</f>
        <v>#DIV/0!</v>
      </c>
      <c r="Q84" s="150">
        <f>Q83/25*100</f>
        <v>0</v>
      </c>
      <c r="R84" s="150">
        <f>R83/25*100</f>
        <v>0</v>
      </c>
      <c r="S84" s="150">
        <f>S83/20*100</f>
        <v>0</v>
      </c>
      <c r="T84" s="150">
        <f>T83/20*100</f>
        <v>0</v>
      </c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</row>
    <row r="85" spans="1:541" ht="24.75" customHeight="1" thickBot="1">
      <c r="A85" s="199" t="s">
        <v>3</v>
      </c>
      <c r="B85" s="199" t="s">
        <v>73</v>
      </c>
      <c r="C85" s="196" t="s">
        <v>5</v>
      </c>
      <c r="D85" s="196" t="s">
        <v>6</v>
      </c>
      <c r="E85" s="190" t="s">
        <v>7</v>
      </c>
      <c r="F85" s="191"/>
      <c r="G85" s="192" t="s">
        <v>8</v>
      </c>
      <c r="H85" s="193"/>
      <c r="I85" s="175" t="s">
        <v>9</v>
      </c>
      <c r="J85" s="176"/>
      <c r="K85" s="175" t="s">
        <v>10</v>
      </c>
      <c r="L85" s="176"/>
      <c r="M85" s="175" t="s">
        <v>11</v>
      </c>
      <c r="N85" s="176"/>
      <c r="O85" s="178" t="s">
        <v>12</v>
      </c>
      <c r="P85" s="178"/>
      <c r="Q85" s="178" t="s">
        <v>12</v>
      </c>
      <c r="R85" s="178"/>
      <c r="S85" s="178" t="s">
        <v>12</v>
      </c>
      <c r="T85" s="178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</row>
    <row r="86" spans="1:541" ht="20.25" customHeight="1" thickBot="1">
      <c r="A86" s="199"/>
      <c r="B86" s="199"/>
      <c r="C86" s="196"/>
      <c r="D86" s="204"/>
      <c r="E86" s="46" t="s">
        <v>13</v>
      </c>
      <c r="F86" s="47" t="s">
        <v>14</v>
      </c>
      <c r="G86" s="46" t="s">
        <v>13</v>
      </c>
      <c r="H86" s="47" t="s">
        <v>14</v>
      </c>
      <c r="I86" s="46" t="s">
        <v>13</v>
      </c>
      <c r="J86" s="47" t="s">
        <v>14</v>
      </c>
      <c r="K86" s="46" t="s">
        <v>13</v>
      </c>
      <c r="L86" s="47" t="s">
        <v>14</v>
      </c>
      <c r="M86" s="46" t="s">
        <v>13</v>
      </c>
      <c r="N86" s="47" t="s">
        <v>14</v>
      </c>
      <c r="O86" s="99" t="s">
        <v>13</v>
      </c>
      <c r="P86" s="3" t="s">
        <v>14</v>
      </c>
      <c r="Q86" s="99" t="s">
        <v>13</v>
      </c>
      <c r="R86" s="3" t="s">
        <v>14</v>
      </c>
      <c r="S86" s="99" t="s">
        <v>13</v>
      </c>
      <c r="T86" s="3" t="s">
        <v>14</v>
      </c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</row>
    <row r="87" spans="1:541" ht="20.25" customHeight="1" thickBot="1">
      <c r="A87" s="179" t="s">
        <v>95</v>
      </c>
      <c r="B87" s="179" t="s">
        <v>95</v>
      </c>
      <c r="C87" s="67">
        <v>63</v>
      </c>
      <c r="D87" s="68" t="s">
        <v>110</v>
      </c>
      <c r="E87" s="69"/>
      <c r="F87" s="37"/>
      <c r="G87" s="123"/>
      <c r="H87" s="124"/>
      <c r="I87" s="123"/>
      <c r="J87" s="124"/>
      <c r="K87" s="123"/>
      <c r="L87" s="124"/>
      <c r="M87" s="123"/>
      <c r="N87" s="124"/>
      <c r="O87" s="102" t="e">
        <f t="shared" ref="O87:P102" si="72">AVERAGE(E87,G87,I87,K87,M87)</f>
        <v>#DIV/0!</v>
      </c>
      <c r="P87" s="70" t="e">
        <f t="shared" si="72"/>
        <v>#DIV/0!</v>
      </c>
      <c r="Q87" s="141">
        <f t="shared" ref="Q87:Q114" si="73">SUM(E87+G87+I87+K87+M87)</f>
        <v>0</v>
      </c>
      <c r="R87" s="142">
        <f t="shared" ref="R87:R114" si="74">SUM(F87+H87+J87+L87+N87)</f>
        <v>0</v>
      </c>
      <c r="S87" s="141">
        <f t="shared" ref="S87:S114" si="75">Q87-M87</f>
        <v>0</v>
      </c>
      <c r="T87" s="142">
        <f t="shared" ref="T87:T114" si="76">R87-N87</f>
        <v>0</v>
      </c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</row>
    <row r="88" spans="1:541" ht="20.25" customHeight="1" thickBot="1">
      <c r="A88" s="180"/>
      <c r="B88" s="180"/>
      <c r="C88" s="67">
        <v>64</v>
      </c>
      <c r="D88" s="71" t="s">
        <v>96</v>
      </c>
      <c r="E88" s="30"/>
      <c r="F88" s="31"/>
      <c r="G88" s="32"/>
      <c r="H88" s="31"/>
      <c r="I88" s="32"/>
      <c r="J88" s="31"/>
      <c r="K88" s="32"/>
      <c r="L88" s="31"/>
      <c r="M88" s="32"/>
      <c r="N88" s="31"/>
      <c r="O88" s="93" t="e">
        <f t="shared" si="72"/>
        <v>#DIV/0!</v>
      </c>
      <c r="P88" s="72" t="e">
        <f t="shared" si="72"/>
        <v>#DIV/0!</v>
      </c>
      <c r="Q88" s="141">
        <f t="shared" si="73"/>
        <v>0</v>
      </c>
      <c r="R88" s="142">
        <f t="shared" si="74"/>
        <v>0</v>
      </c>
      <c r="S88" s="141">
        <f t="shared" si="75"/>
        <v>0</v>
      </c>
      <c r="T88" s="142">
        <f t="shared" si="76"/>
        <v>0</v>
      </c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</row>
    <row r="89" spans="1:541" ht="20.25" customHeight="1" thickBot="1">
      <c r="A89" s="180"/>
      <c r="B89" s="180"/>
      <c r="C89" s="67">
        <v>65</v>
      </c>
      <c r="D89" s="71" t="s">
        <v>97</v>
      </c>
      <c r="E89" s="30"/>
      <c r="F89" s="31"/>
      <c r="G89" s="32"/>
      <c r="H89" s="31"/>
      <c r="I89" s="32"/>
      <c r="J89" s="31"/>
      <c r="K89" s="32"/>
      <c r="L89" s="31"/>
      <c r="M89" s="32"/>
      <c r="N89" s="31"/>
      <c r="O89" s="93" t="e">
        <f t="shared" si="72"/>
        <v>#DIV/0!</v>
      </c>
      <c r="P89" s="72" t="e">
        <f t="shared" si="72"/>
        <v>#DIV/0!</v>
      </c>
      <c r="Q89" s="141">
        <f t="shared" si="73"/>
        <v>0</v>
      </c>
      <c r="R89" s="142">
        <f t="shared" si="74"/>
        <v>0</v>
      </c>
      <c r="S89" s="141">
        <f t="shared" si="75"/>
        <v>0</v>
      </c>
      <c r="T89" s="142">
        <f t="shared" si="76"/>
        <v>0</v>
      </c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</row>
    <row r="90" spans="1:541" ht="20.25" customHeight="1" thickBot="1">
      <c r="A90" s="180"/>
      <c r="B90" s="180"/>
      <c r="C90" s="67">
        <v>66</v>
      </c>
      <c r="D90" s="71" t="s">
        <v>98</v>
      </c>
      <c r="E90" s="30"/>
      <c r="F90" s="31"/>
      <c r="G90" s="32"/>
      <c r="H90" s="31"/>
      <c r="I90" s="32"/>
      <c r="J90" s="31"/>
      <c r="K90" s="32"/>
      <c r="L90" s="31"/>
      <c r="M90" s="32"/>
      <c r="N90" s="31"/>
      <c r="O90" s="93" t="e">
        <f t="shared" si="72"/>
        <v>#DIV/0!</v>
      </c>
      <c r="P90" s="72" t="e">
        <f t="shared" si="72"/>
        <v>#DIV/0!</v>
      </c>
      <c r="Q90" s="141">
        <f t="shared" si="73"/>
        <v>0</v>
      </c>
      <c r="R90" s="142">
        <f t="shared" si="74"/>
        <v>0</v>
      </c>
      <c r="S90" s="141">
        <f t="shared" si="75"/>
        <v>0</v>
      </c>
      <c r="T90" s="142">
        <f t="shared" si="76"/>
        <v>0</v>
      </c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</row>
    <row r="91" spans="1:541" ht="20.25" customHeight="1" thickBot="1">
      <c r="A91" s="180"/>
      <c r="B91" s="180"/>
      <c r="C91" s="67">
        <v>67</v>
      </c>
      <c r="D91" s="71" t="s">
        <v>99</v>
      </c>
      <c r="E91" s="30"/>
      <c r="F91" s="31"/>
      <c r="G91" s="32"/>
      <c r="H91" s="31"/>
      <c r="I91" s="32"/>
      <c r="J91" s="31"/>
      <c r="K91" s="32"/>
      <c r="L91" s="31"/>
      <c r="M91" s="32"/>
      <c r="N91" s="31"/>
      <c r="O91" s="93" t="e">
        <f t="shared" si="72"/>
        <v>#DIV/0!</v>
      </c>
      <c r="P91" s="72" t="e">
        <f t="shared" si="72"/>
        <v>#DIV/0!</v>
      </c>
      <c r="Q91" s="141">
        <f t="shared" si="73"/>
        <v>0</v>
      </c>
      <c r="R91" s="142">
        <f t="shared" si="74"/>
        <v>0</v>
      </c>
      <c r="S91" s="141">
        <f t="shared" si="75"/>
        <v>0</v>
      </c>
      <c r="T91" s="142">
        <f t="shared" si="76"/>
        <v>0</v>
      </c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</row>
    <row r="92" spans="1:541" ht="20.25" customHeight="1" thickBot="1">
      <c r="A92" s="180"/>
      <c r="B92" s="180"/>
      <c r="C92" s="67">
        <v>68</v>
      </c>
      <c r="D92" s="71" t="s">
        <v>100</v>
      </c>
      <c r="E92" s="30"/>
      <c r="F92" s="31"/>
      <c r="G92" s="32"/>
      <c r="H92" s="31"/>
      <c r="I92" s="32"/>
      <c r="J92" s="31"/>
      <c r="K92" s="32"/>
      <c r="L92" s="31"/>
      <c r="M92" s="32"/>
      <c r="N92" s="31"/>
      <c r="O92" s="93" t="e">
        <f t="shared" si="72"/>
        <v>#DIV/0!</v>
      </c>
      <c r="P92" s="72" t="e">
        <f t="shared" si="72"/>
        <v>#DIV/0!</v>
      </c>
      <c r="Q92" s="141">
        <f t="shared" si="73"/>
        <v>0</v>
      </c>
      <c r="R92" s="142">
        <f t="shared" si="74"/>
        <v>0</v>
      </c>
      <c r="S92" s="141">
        <f t="shared" si="75"/>
        <v>0</v>
      </c>
      <c r="T92" s="142">
        <f t="shared" si="76"/>
        <v>0</v>
      </c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</row>
    <row r="93" spans="1:541" ht="20.25" customHeight="1" thickBot="1">
      <c r="A93" s="180"/>
      <c r="B93" s="180"/>
      <c r="C93" s="67">
        <v>69</v>
      </c>
      <c r="D93" s="29" t="s">
        <v>101</v>
      </c>
      <c r="E93" s="30"/>
      <c r="F93" s="31"/>
      <c r="G93" s="32"/>
      <c r="H93" s="31"/>
      <c r="I93" s="32"/>
      <c r="J93" s="31"/>
      <c r="K93" s="32"/>
      <c r="L93" s="31"/>
      <c r="M93" s="32"/>
      <c r="N93" s="31"/>
      <c r="O93" s="93" t="e">
        <f t="shared" si="72"/>
        <v>#DIV/0!</v>
      </c>
      <c r="P93" s="72" t="e">
        <f t="shared" si="72"/>
        <v>#DIV/0!</v>
      </c>
      <c r="Q93" s="141">
        <f t="shared" si="73"/>
        <v>0</v>
      </c>
      <c r="R93" s="142">
        <f t="shared" si="74"/>
        <v>0</v>
      </c>
      <c r="S93" s="141">
        <f t="shared" si="75"/>
        <v>0</v>
      </c>
      <c r="T93" s="142">
        <f t="shared" si="76"/>
        <v>0</v>
      </c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</row>
    <row r="94" spans="1:541" ht="20.25" customHeight="1" thickBot="1">
      <c r="A94" s="180"/>
      <c r="B94" s="180"/>
      <c r="C94" s="67">
        <v>70</v>
      </c>
      <c r="D94" s="73" t="s">
        <v>102</v>
      </c>
      <c r="E94" s="74"/>
      <c r="F94" s="75"/>
      <c r="G94" s="76"/>
      <c r="H94" s="75"/>
      <c r="I94" s="76"/>
      <c r="J94" s="75"/>
      <c r="K94" s="32"/>
      <c r="L94" s="31"/>
      <c r="M94" s="76"/>
      <c r="N94" s="75"/>
      <c r="O94" s="93" t="e">
        <f t="shared" si="72"/>
        <v>#DIV/0!</v>
      </c>
      <c r="P94" s="72" t="e">
        <f t="shared" si="72"/>
        <v>#DIV/0!</v>
      </c>
      <c r="Q94" s="141">
        <f t="shared" si="73"/>
        <v>0</v>
      </c>
      <c r="R94" s="142">
        <f t="shared" si="74"/>
        <v>0</v>
      </c>
      <c r="S94" s="141">
        <f t="shared" si="75"/>
        <v>0</v>
      </c>
      <c r="T94" s="142">
        <f t="shared" si="76"/>
        <v>0</v>
      </c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</row>
    <row r="95" spans="1:541" ht="20.25" customHeight="1" thickBot="1">
      <c r="A95" s="180"/>
      <c r="B95" s="180"/>
      <c r="C95" s="67">
        <v>71</v>
      </c>
      <c r="D95" s="73" t="s">
        <v>103</v>
      </c>
      <c r="E95" s="74"/>
      <c r="F95" s="75"/>
      <c r="G95" s="76"/>
      <c r="H95" s="75"/>
      <c r="I95" s="76"/>
      <c r="J95" s="75"/>
      <c r="K95" s="32"/>
      <c r="L95" s="31"/>
      <c r="M95" s="76"/>
      <c r="N95" s="75"/>
      <c r="O95" s="93" t="e">
        <f t="shared" si="72"/>
        <v>#DIV/0!</v>
      </c>
      <c r="P95" s="72" t="e">
        <f t="shared" si="72"/>
        <v>#DIV/0!</v>
      </c>
      <c r="Q95" s="141">
        <f t="shared" si="73"/>
        <v>0</v>
      </c>
      <c r="R95" s="142">
        <f t="shared" si="74"/>
        <v>0</v>
      </c>
      <c r="S95" s="141">
        <f t="shared" si="75"/>
        <v>0</v>
      </c>
      <c r="T95" s="142">
        <f t="shared" si="76"/>
        <v>0</v>
      </c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</row>
    <row r="96" spans="1:541" ht="20.25" customHeight="1" thickBot="1">
      <c r="A96" s="180"/>
      <c r="B96" s="180"/>
      <c r="C96" s="67">
        <v>72</v>
      </c>
      <c r="D96" s="73" t="s">
        <v>104</v>
      </c>
      <c r="E96" s="74"/>
      <c r="F96" s="75"/>
      <c r="G96" s="76"/>
      <c r="H96" s="75"/>
      <c r="I96" s="76"/>
      <c r="J96" s="75"/>
      <c r="K96" s="32"/>
      <c r="L96" s="31"/>
      <c r="M96" s="76"/>
      <c r="N96" s="75"/>
      <c r="O96" s="93" t="e">
        <f t="shared" si="72"/>
        <v>#DIV/0!</v>
      </c>
      <c r="P96" s="72" t="e">
        <f t="shared" si="72"/>
        <v>#DIV/0!</v>
      </c>
      <c r="Q96" s="141">
        <f t="shared" si="73"/>
        <v>0</v>
      </c>
      <c r="R96" s="142">
        <f t="shared" si="74"/>
        <v>0</v>
      </c>
      <c r="S96" s="141">
        <f t="shared" si="75"/>
        <v>0</v>
      </c>
      <c r="T96" s="142">
        <f t="shared" si="76"/>
        <v>0</v>
      </c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</row>
    <row r="97" spans="1:541" ht="20.25" customHeight="1" thickBot="1">
      <c r="A97" s="180"/>
      <c r="B97" s="180"/>
      <c r="C97" s="67">
        <v>73</v>
      </c>
      <c r="D97" s="73" t="s">
        <v>105</v>
      </c>
      <c r="E97" s="74"/>
      <c r="F97" s="75"/>
      <c r="G97" s="76"/>
      <c r="H97" s="75"/>
      <c r="I97" s="76"/>
      <c r="J97" s="75"/>
      <c r="K97" s="32"/>
      <c r="L97" s="31"/>
      <c r="M97" s="76"/>
      <c r="N97" s="75"/>
      <c r="O97" s="93" t="e">
        <f t="shared" si="72"/>
        <v>#DIV/0!</v>
      </c>
      <c r="P97" s="72" t="e">
        <f t="shared" si="72"/>
        <v>#DIV/0!</v>
      </c>
      <c r="Q97" s="141">
        <f t="shared" si="73"/>
        <v>0</v>
      </c>
      <c r="R97" s="142">
        <f t="shared" si="74"/>
        <v>0</v>
      </c>
      <c r="S97" s="141">
        <f t="shared" si="75"/>
        <v>0</v>
      </c>
      <c r="T97" s="142">
        <f t="shared" si="76"/>
        <v>0</v>
      </c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</row>
    <row r="98" spans="1:541" ht="20.25" customHeight="1" thickBot="1">
      <c r="A98" s="180"/>
      <c r="B98" s="180"/>
      <c r="C98" s="67">
        <v>74</v>
      </c>
      <c r="D98" s="73" t="s">
        <v>106</v>
      </c>
      <c r="E98" s="74"/>
      <c r="F98" s="75"/>
      <c r="G98" s="76"/>
      <c r="H98" s="75"/>
      <c r="I98" s="76"/>
      <c r="J98" s="75"/>
      <c r="K98" s="32"/>
      <c r="L98" s="31"/>
      <c r="M98" s="76"/>
      <c r="N98" s="75"/>
      <c r="O98" s="93" t="e">
        <f t="shared" si="72"/>
        <v>#DIV/0!</v>
      </c>
      <c r="P98" s="72" t="e">
        <f t="shared" si="72"/>
        <v>#DIV/0!</v>
      </c>
      <c r="Q98" s="141">
        <f t="shared" si="73"/>
        <v>0</v>
      </c>
      <c r="R98" s="142">
        <f t="shared" si="74"/>
        <v>0</v>
      </c>
      <c r="S98" s="141">
        <f t="shared" si="75"/>
        <v>0</v>
      </c>
      <c r="T98" s="142">
        <f t="shared" si="76"/>
        <v>0</v>
      </c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</row>
    <row r="99" spans="1:541" ht="33" customHeight="1" thickBot="1">
      <c r="A99" s="180"/>
      <c r="B99" s="180"/>
      <c r="C99" s="67">
        <v>75</v>
      </c>
      <c r="D99" s="73" t="s">
        <v>107</v>
      </c>
      <c r="E99" s="74"/>
      <c r="F99" s="75"/>
      <c r="G99" s="76"/>
      <c r="H99" s="75"/>
      <c r="I99" s="76"/>
      <c r="J99" s="75"/>
      <c r="K99" s="32"/>
      <c r="L99" s="31"/>
      <c r="M99" s="76"/>
      <c r="N99" s="75"/>
      <c r="O99" s="93" t="e">
        <f t="shared" si="72"/>
        <v>#DIV/0!</v>
      </c>
      <c r="P99" s="72" t="e">
        <f t="shared" si="72"/>
        <v>#DIV/0!</v>
      </c>
      <c r="Q99" s="141">
        <f t="shared" si="73"/>
        <v>0</v>
      </c>
      <c r="R99" s="142">
        <f t="shared" si="74"/>
        <v>0</v>
      </c>
      <c r="S99" s="141">
        <f t="shared" si="75"/>
        <v>0</v>
      </c>
      <c r="T99" s="142">
        <f t="shared" si="76"/>
        <v>0</v>
      </c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</row>
    <row r="100" spans="1:541" ht="24.95" customHeight="1" thickBot="1">
      <c r="A100" s="180"/>
      <c r="B100" s="180"/>
      <c r="C100" s="67">
        <v>76</v>
      </c>
      <c r="D100" s="77" t="s">
        <v>148</v>
      </c>
      <c r="E100" s="74"/>
      <c r="F100" s="75"/>
      <c r="G100" s="76"/>
      <c r="H100" s="75"/>
      <c r="I100" s="76"/>
      <c r="J100" s="75"/>
      <c r="K100" s="76"/>
      <c r="L100" s="75"/>
      <c r="M100" s="32"/>
      <c r="N100" s="31"/>
      <c r="O100" s="93" t="e">
        <f t="shared" si="72"/>
        <v>#DIV/0!</v>
      </c>
      <c r="P100" s="72" t="e">
        <f t="shared" si="72"/>
        <v>#DIV/0!</v>
      </c>
      <c r="Q100" s="141">
        <f t="shared" si="73"/>
        <v>0</v>
      </c>
      <c r="R100" s="142">
        <f t="shared" si="74"/>
        <v>0</v>
      </c>
      <c r="S100" s="141">
        <f t="shared" si="75"/>
        <v>0</v>
      </c>
      <c r="T100" s="142">
        <f t="shared" si="76"/>
        <v>0</v>
      </c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</row>
    <row r="101" spans="1:541" ht="24.95" customHeight="1" thickBot="1">
      <c r="A101" s="180"/>
      <c r="B101" s="180"/>
      <c r="C101" s="67">
        <v>77</v>
      </c>
      <c r="D101" s="77" t="s">
        <v>118</v>
      </c>
      <c r="E101" s="74"/>
      <c r="F101" s="75"/>
      <c r="G101" s="76"/>
      <c r="H101" s="75"/>
      <c r="I101" s="76"/>
      <c r="J101" s="75"/>
      <c r="K101" s="76"/>
      <c r="L101" s="75"/>
      <c r="M101" s="32"/>
      <c r="N101" s="31"/>
      <c r="O101" s="93" t="e">
        <f t="shared" si="72"/>
        <v>#DIV/0!</v>
      </c>
      <c r="P101" s="72" t="e">
        <f t="shared" si="72"/>
        <v>#DIV/0!</v>
      </c>
      <c r="Q101" s="141">
        <f t="shared" si="73"/>
        <v>0</v>
      </c>
      <c r="R101" s="142">
        <f t="shared" si="74"/>
        <v>0</v>
      </c>
      <c r="S101" s="141">
        <f t="shared" si="75"/>
        <v>0</v>
      </c>
      <c r="T101" s="142">
        <f t="shared" si="76"/>
        <v>0</v>
      </c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</row>
    <row r="102" spans="1:541" ht="33" customHeight="1" thickBot="1">
      <c r="A102" s="180"/>
      <c r="B102" s="180"/>
      <c r="C102" s="67">
        <v>78</v>
      </c>
      <c r="D102" s="77" t="s">
        <v>119</v>
      </c>
      <c r="E102" s="74"/>
      <c r="F102" s="75"/>
      <c r="G102" s="76"/>
      <c r="H102" s="75"/>
      <c r="I102" s="76"/>
      <c r="J102" s="75"/>
      <c r="K102" s="76"/>
      <c r="L102" s="75"/>
      <c r="M102" s="32"/>
      <c r="N102" s="31"/>
      <c r="O102" s="93" t="e">
        <f t="shared" si="72"/>
        <v>#DIV/0!</v>
      </c>
      <c r="P102" s="72" t="e">
        <f t="shared" si="72"/>
        <v>#DIV/0!</v>
      </c>
      <c r="Q102" s="141">
        <f t="shared" si="73"/>
        <v>0</v>
      </c>
      <c r="R102" s="142">
        <f t="shared" si="74"/>
        <v>0</v>
      </c>
      <c r="S102" s="141">
        <f t="shared" si="75"/>
        <v>0</v>
      </c>
      <c r="T102" s="142">
        <f t="shared" si="76"/>
        <v>0</v>
      </c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</row>
    <row r="103" spans="1:541" ht="33" customHeight="1" thickBot="1">
      <c r="A103" s="180"/>
      <c r="B103" s="180"/>
      <c r="C103" s="67">
        <v>79</v>
      </c>
      <c r="D103" s="77" t="s">
        <v>120</v>
      </c>
      <c r="E103" s="74"/>
      <c r="F103" s="75"/>
      <c r="G103" s="76"/>
      <c r="H103" s="75"/>
      <c r="I103" s="76"/>
      <c r="J103" s="75"/>
      <c r="K103" s="76"/>
      <c r="L103" s="75"/>
      <c r="M103" s="32"/>
      <c r="N103" s="31"/>
      <c r="O103" s="93" t="e">
        <f t="shared" ref="O103:P114" si="77">AVERAGE(E103,G103,I103,K103,M103)</f>
        <v>#DIV/0!</v>
      </c>
      <c r="P103" s="72" t="e">
        <f t="shared" si="77"/>
        <v>#DIV/0!</v>
      </c>
      <c r="Q103" s="141">
        <f t="shared" si="73"/>
        <v>0</v>
      </c>
      <c r="R103" s="142">
        <f t="shared" si="74"/>
        <v>0</v>
      </c>
      <c r="S103" s="141">
        <f t="shared" si="75"/>
        <v>0</v>
      </c>
      <c r="T103" s="142">
        <f t="shared" si="76"/>
        <v>0</v>
      </c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</row>
    <row r="104" spans="1:541" ht="24.95" customHeight="1" thickBot="1">
      <c r="A104" s="180"/>
      <c r="B104" s="180"/>
      <c r="C104" s="67">
        <v>80</v>
      </c>
      <c r="D104" s="77" t="s">
        <v>122</v>
      </c>
      <c r="E104" s="74"/>
      <c r="F104" s="75"/>
      <c r="G104" s="76"/>
      <c r="H104" s="75"/>
      <c r="I104" s="76"/>
      <c r="J104" s="75"/>
      <c r="K104" s="76"/>
      <c r="L104" s="75"/>
      <c r="M104" s="32"/>
      <c r="N104" s="31"/>
      <c r="O104" s="93" t="e">
        <f t="shared" si="77"/>
        <v>#DIV/0!</v>
      </c>
      <c r="P104" s="72" t="e">
        <f t="shared" si="77"/>
        <v>#DIV/0!</v>
      </c>
      <c r="Q104" s="141">
        <f t="shared" si="73"/>
        <v>0</v>
      </c>
      <c r="R104" s="142">
        <f t="shared" si="74"/>
        <v>0</v>
      </c>
      <c r="S104" s="141">
        <f t="shared" si="75"/>
        <v>0</v>
      </c>
      <c r="T104" s="142">
        <f t="shared" si="76"/>
        <v>0</v>
      </c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</row>
    <row r="105" spans="1:541" ht="24.95" customHeight="1" thickBot="1">
      <c r="A105" s="180"/>
      <c r="B105" s="180"/>
      <c r="C105" s="67">
        <v>81</v>
      </c>
      <c r="D105" s="77" t="s">
        <v>147</v>
      </c>
      <c r="E105" s="74"/>
      <c r="F105" s="75"/>
      <c r="G105" s="76"/>
      <c r="H105" s="75"/>
      <c r="I105" s="76"/>
      <c r="J105" s="75"/>
      <c r="K105" s="76"/>
      <c r="L105" s="75"/>
      <c r="M105" s="32"/>
      <c r="N105" s="31"/>
      <c r="O105" s="93" t="e">
        <f t="shared" si="77"/>
        <v>#DIV/0!</v>
      </c>
      <c r="P105" s="72"/>
      <c r="Q105" s="141">
        <f t="shared" si="73"/>
        <v>0</v>
      </c>
      <c r="R105" s="142"/>
      <c r="S105" s="141">
        <f t="shared" si="75"/>
        <v>0</v>
      </c>
      <c r="T105" s="142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</row>
    <row r="106" spans="1:541" ht="24.95" customHeight="1" thickBot="1">
      <c r="A106" s="180"/>
      <c r="B106" s="180"/>
      <c r="C106" s="67">
        <v>82</v>
      </c>
      <c r="D106" s="77" t="s">
        <v>121</v>
      </c>
      <c r="E106" s="74"/>
      <c r="F106" s="75"/>
      <c r="G106" s="76"/>
      <c r="H106" s="75"/>
      <c r="I106" s="76"/>
      <c r="J106" s="75"/>
      <c r="K106" s="76"/>
      <c r="L106" s="75"/>
      <c r="M106" s="32"/>
      <c r="N106" s="31"/>
      <c r="O106" s="93" t="e">
        <f t="shared" si="77"/>
        <v>#DIV/0!</v>
      </c>
      <c r="P106" s="72" t="e">
        <f t="shared" si="77"/>
        <v>#DIV/0!</v>
      </c>
      <c r="Q106" s="141">
        <f t="shared" si="73"/>
        <v>0</v>
      </c>
      <c r="R106" s="142">
        <f t="shared" si="74"/>
        <v>0</v>
      </c>
      <c r="S106" s="141">
        <f t="shared" si="75"/>
        <v>0</v>
      </c>
      <c r="T106" s="142">
        <f t="shared" si="76"/>
        <v>0</v>
      </c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</row>
    <row r="107" spans="1:541" ht="24.95" customHeight="1" thickBot="1">
      <c r="A107" s="180"/>
      <c r="B107" s="180"/>
      <c r="C107" s="67">
        <v>83</v>
      </c>
      <c r="D107" s="77" t="s">
        <v>123</v>
      </c>
      <c r="E107" s="74"/>
      <c r="F107" s="75"/>
      <c r="G107" s="76"/>
      <c r="H107" s="75"/>
      <c r="I107" s="76"/>
      <c r="J107" s="75"/>
      <c r="K107" s="76"/>
      <c r="L107" s="75"/>
      <c r="M107" s="32"/>
      <c r="N107" s="31"/>
      <c r="O107" s="93" t="e">
        <f t="shared" si="77"/>
        <v>#DIV/0!</v>
      </c>
      <c r="P107" s="72" t="e">
        <f t="shared" si="77"/>
        <v>#DIV/0!</v>
      </c>
      <c r="Q107" s="141">
        <f t="shared" si="73"/>
        <v>0</v>
      </c>
      <c r="R107" s="142">
        <f t="shared" si="74"/>
        <v>0</v>
      </c>
      <c r="S107" s="141">
        <f t="shared" si="75"/>
        <v>0</v>
      </c>
      <c r="T107" s="142">
        <f t="shared" si="76"/>
        <v>0</v>
      </c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</row>
    <row r="108" spans="1:541" ht="24.95" customHeight="1" thickBot="1">
      <c r="A108" s="180"/>
      <c r="B108" s="180"/>
      <c r="C108" s="67">
        <v>84</v>
      </c>
      <c r="D108" s="77" t="s">
        <v>131</v>
      </c>
      <c r="E108" s="74"/>
      <c r="F108" s="75"/>
      <c r="G108" s="76"/>
      <c r="H108" s="75"/>
      <c r="I108" s="76"/>
      <c r="J108" s="75"/>
      <c r="K108" s="76"/>
      <c r="L108" s="75"/>
      <c r="M108" s="32"/>
      <c r="N108" s="31"/>
      <c r="O108" s="93" t="e">
        <f t="shared" si="77"/>
        <v>#DIV/0!</v>
      </c>
      <c r="P108" s="72" t="e">
        <f t="shared" si="77"/>
        <v>#DIV/0!</v>
      </c>
      <c r="Q108" s="141">
        <f t="shared" si="73"/>
        <v>0</v>
      </c>
      <c r="R108" s="142">
        <f t="shared" si="74"/>
        <v>0</v>
      </c>
      <c r="S108" s="141">
        <f t="shared" si="75"/>
        <v>0</v>
      </c>
      <c r="T108" s="142">
        <f t="shared" si="76"/>
        <v>0</v>
      </c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</row>
    <row r="109" spans="1:541" ht="24.95" customHeight="1" thickBot="1">
      <c r="A109" s="180"/>
      <c r="B109" s="180"/>
      <c r="C109" s="67">
        <v>85</v>
      </c>
      <c r="D109" s="77" t="s">
        <v>125</v>
      </c>
      <c r="E109" s="74"/>
      <c r="F109" s="75"/>
      <c r="G109" s="76"/>
      <c r="H109" s="75"/>
      <c r="I109" s="76"/>
      <c r="J109" s="75"/>
      <c r="K109" s="76"/>
      <c r="L109" s="75"/>
      <c r="M109" s="32"/>
      <c r="N109" s="31"/>
      <c r="O109" s="93" t="e">
        <f t="shared" si="77"/>
        <v>#DIV/0!</v>
      </c>
      <c r="P109" s="72" t="e">
        <f t="shared" si="77"/>
        <v>#DIV/0!</v>
      </c>
      <c r="Q109" s="141">
        <f t="shared" si="73"/>
        <v>0</v>
      </c>
      <c r="R109" s="142">
        <f t="shared" si="74"/>
        <v>0</v>
      </c>
      <c r="S109" s="141">
        <f t="shared" si="75"/>
        <v>0</v>
      </c>
      <c r="T109" s="142">
        <f t="shared" si="76"/>
        <v>0</v>
      </c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</row>
    <row r="110" spans="1:541" ht="24.95" customHeight="1" thickBot="1">
      <c r="A110" s="180"/>
      <c r="B110" s="180"/>
      <c r="C110" s="67">
        <v>86</v>
      </c>
      <c r="D110" s="77" t="s">
        <v>126</v>
      </c>
      <c r="E110" s="74"/>
      <c r="F110" s="75"/>
      <c r="G110" s="76"/>
      <c r="H110" s="75"/>
      <c r="I110" s="76"/>
      <c r="J110" s="75"/>
      <c r="K110" s="76"/>
      <c r="L110" s="75"/>
      <c r="M110" s="32"/>
      <c r="N110" s="31"/>
      <c r="O110" s="93" t="e">
        <f t="shared" si="77"/>
        <v>#DIV/0!</v>
      </c>
      <c r="P110" s="72" t="e">
        <f t="shared" si="77"/>
        <v>#DIV/0!</v>
      </c>
      <c r="Q110" s="141">
        <f t="shared" si="73"/>
        <v>0</v>
      </c>
      <c r="R110" s="142">
        <f t="shared" si="74"/>
        <v>0</v>
      </c>
      <c r="S110" s="141">
        <f t="shared" si="75"/>
        <v>0</v>
      </c>
      <c r="T110" s="142">
        <f t="shared" si="76"/>
        <v>0</v>
      </c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</row>
    <row r="111" spans="1:541" ht="24.95" customHeight="1" thickBot="1">
      <c r="A111" s="180"/>
      <c r="B111" s="180"/>
      <c r="C111" s="67">
        <v>87</v>
      </c>
      <c r="D111" s="77" t="s">
        <v>127</v>
      </c>
      <c r="E111" s="74"/>
      <c r="F111" s="75"/>
      <c r="G111" s="76"/>
      <c r="H111" s="75"/>
      <c r="I111" s="76"/>
      <c r="J111" s="75"/>
      <c r="K111" s="76"/>
      <c r="L111" s="75"/>
      <c r="M111" s="32"/>
      <c r="N111" s="31"/>
      <c r="O111" s="93" t="e">
        <f t="shared" si="77"/>
        <v>#DIV/0!</v>
      </c>
      <c r="P111" s="72" t="e">
        <f t="shared" si="77"/>
        <v>#DIV/0!</v>
      </c>
      <c r="Q111" s="141">
        <f t="shared" si="73"/>
        <v>0</v>
      </c>
      <c r="R111" s="142">
        <f t="shared" si="74"/>
        <v>0</v>
      </c>
      <c r="S111" s="141">
        <f t="shared" si="75"/>
        <v>0</v>
      </c>
      <c r="T111" s="142">
        <f t="shared" si="76"/>
        <v>0</v>
      </c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</row>
    <row r="112" spans="1:541" ht="24.95" customHeight="1" thickBot="1">
      <c r="A112" s="180"/>
      <c r="B112" s="180"/>
      <c r="C112" s="67">
        <v>88</v>
      </c>
      <c r="D112" s="77" t="s">
        <v>129</v>
      </c>
      <c r="E112" s="74"/>
      <c r="F112" s="75"/>
      <c r="G112" s="76"/>
      <c r="H112" s="75"/>
      <c r="I112" s="76"/>
      <c r="J112" s="75"/>
      <c r="K112" s="76"/>
      <c r="L112" s="75"/>
      <c r="M112" s="32"/>
      <c r="N112" s="31"/>
      <c r="O112" s="93" t="e">
        <f t="shared" si="77"/>
        <v>#DIV/0!</v>
      </c>
      <c r="P112" s="72" t="e">
        <f t="shared" si="77"/>
        <v>#DIV/0!</v>
      </c>
      <c r="Q112" s="141">
        <f t="shared" si="73"/>
        <v>0</v>
      </c>
      <c r="R112" s="142">
        <f t="shared" si="74"/>
        <v>0</v>
      </c>
      <c r="S112" s="141">
        <f t="shared" si="75"/>
        <v>0</v>
      </c>
      <c r="T112" s="142">
        <f t="shared" si="76"/>
        <v>0</v>
      </c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</row>
    <row r="113" spans="1:541" ht="24.95" customHeight="1" thickBot="1">
      <c r="A113" s="180"/>
      <c r="B113" s="180"/>
      <c r="C113" s="67">
        <v>89</v>
      </c>
      <c r="D113" s="77" t="s">
        <v>128</v>
      </c>
      <c r="E113" s="74"/>
      <c r="F113" s="75"/>
      <c r="G113" s="76"/>
      <c r="H113" s="75"/>
      <c r="I113" s="76"/>
      <c r="J113" s="75"/>
      <c r="K113" s="76"/>
      <c r="L113" s="75"/>
      <c r="M113" s="32"/>
      <c r="N113" s="31"/>
      <c r="O113" s="93" t="e">
        <f t="shared" si="77"/>
        <v>#DIV/0!</v>
      </c>
      <c r="P113" s="72" t="e">
        <f t="shared" si="77"/>
        <v>#DIV/0!</v>
      </c>
      <c r="Q113" s="141">
        <f t="shared" si="73"/>
        <v>0</v>
      </c>
      <c r="R113" s="142">
        <f t="shared" si="74"/>
        <v>0</v>
      </c>
      <c r="S113" s="141">
        <f t="shared" si="75"/>
        <v>0</v>
      </c>
      <c r="T113" s="142">
        <f t="shared" si="76"/>
        <v>0</v>
      </c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</row>
    <row r="114" spans="1:541" ht="24.95" customHeight="1" thickBot="1">
      <c r="A114" s="180"/>
      <c r="B114" s="180"/>
      <c r="C114" s="67">
        <v>90</v>
      </c>
      <c r="D114" s="78" t="s">
        <v>130</v>
      </c>
      <c r="E114" s="79"/>
      <c r="F114" s="80"/>
      <c r="G114" s="81"/>
      <c r="H114" s="80"/>
      <c r="I114" s="81"/>
      <c r="J114" s="80"/>
      <c r="K114" s="81"/>
      <c r="L114" s="80"/>
      <c r="M114" s="32"/>
      <c r="N114" s="39"/>
      <c r="O114" s="103" t="e">
        <f t="shared" si="77"/>
        <v>#DIV/0!</v>
      </c>
      <c r="P114" s="82" t="e">
        <f t="shared" si="77"/>
        <v>#DIV/0!</v>
      </c>
      <c r="Q114" s="141">
        <f t="shared" si="73"/>
        <v>0</v>
      </c>
      <c r="R114" s="142">
        <f t="shared" si="74"/>
        <v>0</v>
      </c>
      <c r="S114" s="141">
        <f t="shared" si="75"/>
        <v>0</v>
      </c>
      <c r="T114" s="142">
        <f t="shared" si="76"/>
        <v>0</v>
      </c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</row>
    <row r="115" spans="1:541" ht="33.75" customHeight="1" thickBot="1">
      <c r="A115" s="180"/>
      <c r="B115" s="180"/>
      <c r="C115" s="41"/>
      <c r="D115" s="83" t="s">
        <v>108</v>
      </c>
      <c r="E115" s="53">
        <f>SUM(E87:E114)</f>
        <v>0</v>
      </c>
      <c r="F115" s="53">
        <f t="shared" ref="F115:M115" si="78">SUM(F87:F114)</f>
        <v>0</v>
      </c>
      <c r="G115" s="53">
        <f t="shared" si="78"/>
        <v>0</v>
      </c>
      <c r="H115" s="53">
        <f t="shared" si="78"/>
        <v>0</v>
      </c>
      <c r="I115" s="53">
        <f t="shared" si="78"/>
        <v>0</v>
      </c>
      <c r="J115" s="53">
        <f t="shared" si="78"/>
        <v>0</v>
      </c>
      <c r="K115" s="53">
        <f t="shared" si="78"/>
        <v>0</v>
      </c>
      <c r="L115" s="53">
        <f t="shared" si="78"/>
        <v>0</v>
      </c>
      <c r="M115" s="53">
        <f t="shared" si="78"/>
        <v>0</v>
      </c>
      <c r="N115" s="53">
        <f>SUM(N87:N114)</f>
        <v>0</v>
      </c>
      <c r="O115" s="104" t="e">
        <f>SUM(O87:O114)</f>
        <v>#DIV/0!</v>
      </c>
      <c r="P115" s="84" t="e">
        <f>SUM(P87:P114)</f>
        <v>#DIV/0!</v>
      </c>
      <c r="Q115" s="149">
        <f>SUM(Q110:Q114)</f>
        <v>0</v>
      </c>
      <c r="R115" s="149">
        <f>SUM(R110:R114)</f>
        <v>0</v>
      </c>
      <c r="S115" s="149">
        <f>SUM(S110:S114)</f>
        <v>0</v>
      </c>
      <c r="T115" s="149">
        <f>SUM(T110:T114)</f>
        <v>0</v>
      </c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</row>
    <row r="116" spans="1:541" ht="27.75" customHeight="1" thickBot="1">
      <c r="A116" s="197"/>
      <c r="B116" s="197"/>
      <c r="C116" s="41"/>
      <c r="D116" s="42" t="s">
        <v>55</v>
      </c>
      <c r="E116" s="109">
        <f>E115*100/7</f>
        <v>0</v>
      </c>
      <c r="F116" s="109">
        <f t="shared" ref="F116:N116" si="79">F115*100/7</f>
        <v>0</v>
      </c>
      <c r="G116" s="109">
        <f t="shared" si="79"/>
        <v>0</v>
      </c>
      <c r="H116" s="109">
        <f t="shared" si="79"/>
        <v>0</v>
      </c>
      <c r="I116" s="109">
        <f t="shared" si="79"/>
        <v>0</v>
      </c>
      <c r="J116" s="109">
        <f t="shared" si="79"/>
        <v>0</v>
      </c>
      <c r="K116" s="109">
        <f t="shared" si="79"/>
        <v>0</v>
      </c>
      <c r="L116" s="109">
        <f t="shared" si="79"/>
        <v>0</v>
      </c>
      <c r="M116" s="109">
        <f>M115*100/38</f>
        <v>0</v>
      </c>
      <c r="N116" s="109">
        <f>N115*100/38</f>
        <v>0</v>
      </c>
      <c r="O116" s="100" t="e">
        <f>O115/13*100</f>
        <v>#DIV/0!</v>
      </c>
      <c r="P116" s="55" t="e">
        <f>P115/13*100</f>
        <v>#DIV/0!</v>
      </c>
      <c r="Q116" s="150">
        <f>Q115/69*100</f>
        <v>0</v>
      </c>
      <c r="R116" s="150">
        <f>R115/69*100</f>
        <v>0</v>
      </c>
      <c r="S116" s="150">
        <f>S115/31*100</f>
        <v>0</v>
      </c>
      <c r="T116" s="150">
        <f>T115/31*100</f>
        <v>0</v>
      </c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</row>
    <row r="117" spans="1:541" ht="22.5" customHeight="1">
      <c r="A117" s="205" t="s">
        <v>109</v>
      </c>
      <c r="B117" s="207" t="s">
        <v>145</v>
      </c>
      <c r="C117" s="208"/>
      <c r="D117" s="208"/>
      <c r="E117" s="110">
        <f>E115+E83+E74+E60+E43</f>
        <v>0</v>
      </c>
      <c r="F117" s="110">
        <f t="shared" ref="F117:N117" si="80">F115+F83+F74+F60+F43</f>
        <v>0</v>
      </c>
      <c r="G117" s="110">
        <f t="shared" si="80"/>
        <v>0</v>
      </c>
      <c r="H117" s="110">
        <f t="shared" si="80"/>
        <v>0</v>
      </c>
      <c r="I117" s="110">
        <f t="shared" si="80"/>
        <v>0</v>
      </c>
      <c r="J117" s="110">
        <f t="shared" si="80"/>
        <v>0</v>
      </c>
      <c r="K117" s="110">
        <f t="shared" si="80"/>
        <v>0</v>
      </c>
      <c r="L117" s="110">
        <f t="shared" si="80"/>
        <v>0</v>
      </c>
      <c r="M117" s="110">
        <f t="shared" si="80"/>
        <v>0</v>
      </c>
      <c r="N117" s="110">
        <f t="shared" si="80"/>
        <v>0</v>
      </c>
      <c r="O117" s="107" t="e">
        <f>O115+O83+O74+O60+O43</f>
        <v>#DIV/0!</v>
      </c>
      <c r="P117" s="85" t="e">
        <f>P115+P83+P74+P60+P43</f>
        <v>#DIV/0!</v>
      </c>
      <c r="Q117" s="140">
        <f>SUM(E117+G117+I117+K117+M117)</f>
        <v>0</v>
      </c>
      <c r="R117" s="140">
        <f>SUM(F117+H117+J117+L117+N117)</f>
        <v>0</v>
      </c>
      <c r="S117" s="140">
        <f>Q117-M117</f>
        <v>0</v>
      </c>
      <c r="T117" s="140">
        <f>R117-N117</f>
        <v>0</v>
      </c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</row>
    <row r="118" spans="1:541" ht="24" customHeight="1" thickBot="1">
      <c r="A118" s="206"/>
      <c r="B118" s="209" t="s">
        <v>146</v>
      </c>
      <c r="C118" s="210"/>
      <c r="D118" s="210"/>
      <c r="E118" s="111">
        <f>E117/69*100</f>
        <v>0</v>
      </c>
      <c r="F118" s="111">
        <f t="shared" ref="F118" si="81">F117/69*100</f>
        <v>0</v>
      </c>
      <c r="G118" s="111">
        <f>G117/59*100</f>
        <v>0</v>
      </c>
      <c r="H118" s="111">
        <f>H117/59*100</f>
        <v>0</v>
      </c>
      <c r="I118" s="111">
        <f>I117/68*100</f>
        <v>0</v>
      </c>
      <c r="J118" s="111">
        <f>J117/68*100</f>
        <v>0</v>
      </c>
      <c r="K118" s="112">
        <f>K117/74*100</f>
        <v>0</v>
      </c>
      <c r="L118" s="112">
        <f>L117/74*100</f>
        <v>0</v>
      </c>
      <c r="M118" s="113">
        <f>M117/100*100</f>
        <v>0</v>
      </c>
      <c r="N118" s="113">
        <f>N117/100*100</f>
        <v>0</v>
      </c>
      <c r="O118" s="108" t="e">
        <f t="shared" ref="O118:P118" si="82">O117/84*100</f>
        <v>#DIV/0!</v>
      </c>
      <c r="P118" s="86" t="e">
        <f t="shared" si="82"/>
        <v>#DIV/0!</v>
      </c>
      <c r="Q118" s="151">
        <f>Q117/370*100</f>
        <v>0</v>
      </c>
      <c r="R118" s="151">
        <f>R117/370*100</f>
        <v>0</v>
      </c>
      <c r="S118" s="151">
        <f>S117/270*100</f>
        <v>0</v>
      </c>
      <c r="T118" s="151">
        <f>T117/270*100</f>
        <v>0</v>
      </c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</row>
    <row r="122" spans="1:541">
      <c r="F122" s="87">
        <f>E117+G117+I117+K117</f>
        <v>0</v>
      </c>
    </row>
    <row r="123" spans="1:541">
      <c r="F123" s="87">
        <f>F122/270*100</f>
        <v>0</v>
      </c>
    </row>
  </sheetData>
  <mergeCells count="81">
    <mergeCell ref="S4:T4"/>
    <mergeCell ref="S45:T45"/>
    <mergeCell ref="S62:T62"/>
    <mergeCell ref="S76:T76"/>
    <mergeCell ref="S85:T85"/>
    <mergeCell ref="W11:W12"/>
    <mergeCell ref="W8:W10"/>
    <mergeCell ref="B31:B41"/>
    <mergeCell ref="A31:A44"/>
    <mergeCell ref="A6:A30"/>
    <mergeCell ref="A117:A118"/>
    <mergeCell ref="B117:D117"/>
    <mergeCell ref="B118:D118"/>
    <mergeCell ref="Q4:R4"/>
    <mergeCell ref="Q45:R45"/>
    <mergeCell ref="Q62:R62"/>
    <mergeCell ref="Q76:R76"/>
    <mergeCell ref="Q85:R85"/>
    <mergeCell ref="G85:H85"/>
    <mergeCell ref="I85:J85"/>
    <mergeCell ref="K85:L85"/>
    <mergeCell ref="M85:N85"/>
    <mergeCell ref="O85:P85"/>
    <mergeCell ref="A87:A116"/>
    <mergeCell ref="B87:B116"/>
    <mergeCell ref="K76:L76"/>
    <mergeCell ref="M76:N76"/>
    <mergeCell ref="O76:P76"/>
    <mergeCell ref="A78:A84"/>
    <mergeCell ref="B78:B82"/>
    <mergeCell ref="A85:A86"/>
    <mergeCell ref="B85:B86"/>
    <mergeCell ref="C85:C86"/>
    <mergeCell ref="D85:D86"/>
    <mergeCell ref="E85:F85"/>
    <mergeCell ref="O62:P62"/>
    <mergeCell ref="A64:A75"/>
    <mergeCell ref="B64:B73"/>
    <mergeCell ref="A76:A77"/>
    <mergeCell ref="B76:B77"/>
    <mergeCell ref="C76:C77"/>
    <mergeCell ref="D76:D77"/>
    <mergeCell ref="E76:F76"/>
    <mergeCell ref="G76:H76"/>
    <mergeCell ref="I76:J76"/>
    <mergeCell ref="D62:D63"/>
    <mergeCell ref="E62:F62"/>
    <mergeCell ref="G62:H62"/>
    <mergeCell ref="I62:J62"/>
    <mergeCell ref="K62:L62"/>
    <mergeCell ref="M62:N62"/>
    <mergeCell ref="A47:A60"/>
    <mergeCell ref="B47:B50"/>
    <mergeCell ref="B51:B59"/>
    <mergeCell ref="A62:A63"/>
    <mergeCell ref="B62:B63"/>
    <mergeCell ref="C62:C63"/>
    <mergeCell ref="E45:F45"/>
    <mergeCell ref="G45:H45"/>
    <mergeCell ref="I45:J45"/>
    <mergeCell ref="K45:L45"/>
    <mergeCell ref="M45:N45"/>
    <mergeCell ref="O45:P45"/>
    <mergeCell ref="A45:A46"/>
    <mergeCell ref="B45:B46"/>
    <mergeCell ref="C45:C46"/>
    <mergeCell ref="D45:D46"/>
    <mergeCell ref="K4:L4"/>
    <mergeCell ref="M4:N4"/>
    <mergeCell ref="O4:P4"/>
    <mergeCell ref="B6:B14"/>
    <mergeCell ref="A1:P1"/>
    <mergeCell ref="A2:P2"/>
    <mergeCell ref="A3:P3"/>
    <mergeCell ref="A4:A5"/>
    <mergeCell ref="B4:B5"/>
    <mergeCell ref="C4:C5"/>
    <mergeCell ref="D4:D5"/>
    <mergeCell ref="E4:F4"/>
    <mergeCell ref="G4:H4"/>
    <mergeCell ref="I4:J4"/>
  </mergeCells>
  <printOptions horizontalCentered="1" verticalCentered="1"/>
  <pageMargins left="0" right="0" top="0" bottom="0" header="0" footer="0"/>
  <pageSetup paperSize="9" scale="1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8"/>
  <sheetViews>
    <sheetView rightToLeft="1" workbookViewId="0">
      <selection activeCell="E15" sqref="E15"/>
    </sheetView>
  </sheetViews>
  <sheetFormatPr defaultRowHeight="15"/>
  <cols>
    <col min="1" max="1" width="7.75" bestFit="1" customWidth="1"/>
    <col min="2" max="2" width="5.625" bestFit="1" customWidth="1"/>
    <col min="3" max="4" width="8.625" bestFit="1" customWidth="1"/>
    <col min="5" max="5" width="5.875" bestFit="1" customWidth="1"/>
    <col min="6" max="6" width="6.25" bestFit="1" customWidth="1"/>
    <col min="7" max="7" width="7.75" bestFit="1" customWidth="1"/>
    <col min="8" max="8" width="5.625" bestFit="1" customWidth="1"/>
    <col min="9" max="9" width="8.625" bestFit="1" customWidth="1"/>
    <col min="10" max="10" width="8.375" bestFit="1" customWidth="1"/>
    <col min="11" max="11" width="6.625" bestFit="1" customWidth="1"/>
    <col min="12" max="12" width="6.25" bestFit="1" customWidth="1"/>
    <col min="13" max="13" width="7.75" bestFit="1" customWidth="1"/>
    <col min="14" max="14" width="5.625" bestFit="1" customWidth="1"/>
    <col min="15" max="15" width="8.625" bestFit="1" customWidth="1"/>
    <col min="16" max="16" width="8.375" bestFit="1" customWidth="1"/>
    <col min="17" max="17" width="5.875" bestFit="1" customWidth="1"/>
    <col min="18" max="18" width="6.25" bestFit="1" customWidth="1"/>
    <col min="19" max="19" width="7.75" bestFit="1" customWidth="1"/>
    <col min="20" max="20" width="5.625" bestFit="1" customWidth="1"/>
    <col min="21" max="21" width="8.625" bestFit="1" customWidth="1"/>
    <col min="22" max="22" width="8.375" bestFit="1" customWidth="1"/>
    <col min="23" max="23" width="5.875" bestFit="1" customWidth="1"/>
    <col min="24" max="24" width="6.625" bestFit="1" customWidth="1"/>
    <col min="25" max="25" width="7.75" bestFit="1" customWidth="1"/>
    <col min="26" max="26" width="5.25" bestFit="1" customWidth="1"/>
    <col min="27" max="27" width="8.625" bestFit="1" customWidth="1"/>
    <col min="28" max="28" width="8.375" bestFit="1" customWidth="1"/>
    <col min="29" max="29" width="5.875" bestFit="1" customWidth="1"/>
    <col min="30" max="30" width="6.625" bestFit="1" customWidth="1"/>
    <col min="31" max="31" width="7.75" bestFit="1" customWidth="1"/>
    <col min="32" max="32" width="5.625" bestFit="1" customWidth="1"/>
    <col min="33" max="33" width="8.625" bestFit="1" customWidth="1"/>
    <col min="34" max="34" width="8.375" bestFit="1" customWidth="1"/>
    <col min="35" max="35" width="5.875" bestFit="1" customWidth="1"/>
    <col min="36" max="36" width="6.25" bestFit="1" customWidth="1"/>
    <col min="37" max="37" width="7.75" bestFit="1" customWidth="1"/>
    <col min="38" max="38" width="9.625" bestFit="1" customWidth="1"/>
    <col min="39" max="39" width="8.625" bestFit="1" customWidth="1"/>
    <col min="40" max="40" width="8.375" bestFit="1" customWidth="1"/>
    <col min="41" max="42" width="6.25" bestFit="1" customWidth="1"/>
    <col min="43" max="43" width="7.75" bestFit="1" customWidth="1"/>
  </cols>
  <sheetData>
    <row r="1" spans="1:43">
      <c r="A1" s="216"/>
      <c r="B1" s="218" t="str">
        <f>'چک لیست پایش  شهرستان '!E4</f>
        <v>زیج وشاخص</v>
      </c>
      <c r="C1" s="219"/>
      <c r="D1" s="219"/>
      <c r="E1" s="219"/>
      <c r="F1" s="219"/>
      <c r="G1" s="220"/>
      <c r="H1" s="218" t="str">
        <f>'چک لیست پایش  شهرستان '!G4</f>
        <v>گزارش آمار</v>
      </c>
      <c r="I1" s="219"/>
      <c r="J1" s="219"/>
      <c r="K1" s="219"/>
      <c r="L1" s="219"/>
      <c r="M1" s="220"/>
      <c r="N1" s="218" t="str">
        <f>'چک لیست پایش  شهرستان '!I4</f>
        <v xml:space="preserve">جمعیت </v>
      </c>
      <c r="O1" s="219"/>
      <c r="P1" s="219"/>
      <c r="Q1" s="219"/>
      <c r="R1" s="219"/>
      <c r="S1" s="220"/>
      <c r="T1" s="218" t="str">
        <f>'چک لیست پایش  شهرستان '!K4</f>
        <v>نظام ثبت مرگ</v>
      </c>
      <c r="U1" s="219"/>
      <c r="V1" s="219"/>
      <c r="W1" s="219"/>
      <c r="X1" s="219"/>
      <c r="Y1" s="220"/>
      <c r="Z1" s="218" t="str">
        <f>'چک لیست پایش  شهرستان '!M4</f>
        <v>IT</v>
      </c>
      <c r="AA1" s="219"/>
      <c r="AB1" s="219"/>
      <c r="AC1" s="219"/>
      <c r="AD1" s="219"/>
      <c r="AE1" s="220"/>
      <c r="AF1" s="218" t="s">
        <v>140</v>
      </c>
      <c r="AG1" s="219"/>
      <c r="AH1" s="219"/>
      <c r="AI1" s="219"/>
      <c r="AJ1" s="219"/>
      <c r="AK1" s="220"/>
      <c r="AL1" s="218" t="s">
        <v>138</v>
      </c>
      <c r="AM1" s="219"/>
      <c r="AN1" s="219"/>
      <c r="AO1" s="219"/>
      <c r="AP1" s="219"/>
      <c r="AQ1" s="220"/>
    </row>
    <row r="2" spans="1:43" ht="30">
      <c r="A2" s="217"/>
      <c r="B2" s="152" t="s">
        <v>132</v>
      </c>
      <c r="C2" s="153" t="s">
        <v>56</v>
      </c>
      <c r="D2" s="152" t="s">
        <v>133</v>
      </c>
      <c r="E2" s="152" t="s">
        <v>87</v>
      </c>
      <c r="F2" s="152" t="s">
        <v>134</v>
      </c>
      <c r="G2" s="154" t="s">
        <v>12</v>
      </c>
      <c r="H2" s="152" t="s">
        <v>132</v>
      </c>
      <c r="I2" s="153" t="s">
        <v>56</v>
      </c>
      <c r="J2" s="152" t="s">
        <v>133</v>
      </c>
      <c r="K2" s="152" t="s">
        <v>87</v>
      </c>
      <c r="L2" s="152" t="s">
        <v>134</v>
      </c>
      <c r="M2" s="154" t="s">
        <v>12</v>
      </c>
      <c r="N2" s="152" t="s">
        <v>132</v>
      </c>
      <c r="O2" s="153" t="s">
        <v>56</v>
      </c>
      <c r="P2" s="152" t="s">
        <v>133</v>
      </c>
      <c r="Q2" s="152" t="s">
        <v>87</v>
      </c>
      <c r="R2" s="152" t="s">
        <v>134</v>
      </c>
      <c r="S2" s="154" t="s">
        <v>12</v>
      </c>
      <c r="T2" s="152" t="s">
        <v>132</v>
      </c>
      <c r="U2" s="153" t="s">
        <v>56</v>
      </c>
      <c r="V2" s="152" t="s">
        <v>133</v>
      </c>
      <c r="W2" s="152" t="s">
        <v>87</v>
      </c>
      <c r="X2" s="152" t="s">
        <v>134</v>
      </c>
      <c r="Y2" s="154" t="s">
        <v>12</v>
      </c>
      <c r="Z2" s="152" t="s">
        <v>132</v>
      </c>
      <c r="AA2" s="153" t="s">
        <v>56</v>
      </c>
      <c r="AB2" s="152" t="s">
        <v>133</v>
      </c>
      <c r="AC2" s="152" t="s">
        <v>87</v>
      </c>
      <c r="AD2" s="152" t="s">
        <v>134</v>
      </c>
      <c r="AE2" s="154" t="s">
        <v>12</v>
      </c>
      <c r="AF2" s="152" t="s">
        <v>132</v>
      </c>
      <c r="AG2" s="153" t="s">
        <v>56</v>
      </c>
      <c r="AH2" s="152" t="s">
        <v>133</v>
      </c>
      <c r="AI2" s="152" t="s">
        <v>87</v>
      </c>
      <c r="AJ2" s="152" t="s">
        <v>134</v>
      </c>
      <c r="AK2" s="154" t="s">
        <v>12</v>
      </c>
      <c r="AL2" s="152" t="s">
        <v>132</v>
      </c>
      <c r="AM2" s="153" t="s">
        <v>56</v>
      </c>
      <c r="AN2" s="152" t="s">
        <v>133</v>
      </c>
      <c r="AO2" s="152" t="s">
        <v>87</v>
      </c>
      <c r="AP2" s="152" t="s">
        <v>134</v>
      </c>
      <c r="AQ2" s="154" t="s">
        <v>12</v>
      </c>
    </row>
    <row r="3" spans="1:43" ht="15.75" thickBot="1">
      <c r="A3" s="155" t="s">
        <v>135</v>
      </c>
      <c r="B3" s="162">
        <f>'چک لیست پایش  شهرستان '!E43</f>
        <v>0</v>
      </c>
      <c r="C3" s="162">
        <f>'چک لیست پایش  شهرستان '!E61</f>
        <v>0</v>
      </c>
      <c r="D3" s="166">
        <f>'چک لیست پایش  شهرستان '!E75</f>
        <v>0</v>
      </c>
      <c r="E3" s="162">
        <f>'چک لیست پایش  شهرستان '!E84</f>
        <v>0</v>
      </c>
      <c r="F3" s="162">
        <f>'چک لیست پایش  شهرستان '!E116</f>
        <v>0</v>
      </c>
      <c r="G3" s="174">
        <f>'چک لیست پایش  شهرستان '!E118</f>
        <v>0</v>
      </c>
      <c r="H3" s="162">
        <f>'چک لیست پایش  شهرستان '!G43</f>
        <v>0</v>
      </c>
      <c r="I3" s="162">
        <f>'چک لیست پایش  شهرستان '!G61</f>
        <v>0</v>
      </c>
      <c r="J3" s="166">
        <f>'چک لیست پایش  شهرستان '!G75</f>
        <v>0</v>
      </c>
      <c r="K3" s="162">
        <f>'چک لیست پایش  شهرستان '!G84</f>
        <v>0</v>
      </c>
      <c r="L3" s="162">
        <f>'چک لیست پایش  شهرستان '!G116</f>
        <v>0</v>
      </c>
      <c r="M3" s="174">
        <f>'چک لیست پایش  شهرستان '!G118</f>
        <v>0</v>
      </c>
      <c r="N3" s="162">
        <f>'چک لیست پایش  شهرستان '!I43</f>
        <v>0</v>
      </c>
      <c r="O3" s="162">
        <f>'چک لیست پایش  شهرستان '!I61</f>
        <v>0</v>
      </c>
      <c r="P3" s="166">
        <f>'چک لیست پایش  شهرستان '!I75</f>
        <v>0</v>
      </c>
      <c r="Q3" s="162">
        <f>'چک لیست پایش  شهرستان '!I84</f>
        <v>0</v>
      </c>
      <c r="R3" s="162">
        <f>'چک لیست پایش  شهرستان '!I116</f>
        <v>0</v>
      </c>
      <c r="S3" s="174">
        <f>'چک لیست پایش  شهرستان '!I118</f>
        <v>0</v>
      </c>
      <c r="T3" s="162">
        <f>'چک لیست پایش  شهرستان '!K43</f>
        <v>0</v>
      </c>
      <c r="U3" s="162">
        <f>'چک لیست پایش  شهرستان '!K61</f>
        <v>0</v>
      </c>
      <c r="V3" s="166">
        <f>'چک لیست پایش  شهرستان '!K75</f>
        <v>0</v>
      </c>
      <c r="W3" s="162">
        <f>'چک لیست پایش  شهرستان '!K84</f>
        <v>0</v>
      </c>
      <c r="X3" s="162">
        <f>'چک لیست پایش  شهرستان '!K116</f>
        <v>0</v>
      </c>
      <c r="Y3" s="174">
        <f>'چک لیست پایش  شهرستان '!K118</f>
        <v>0</v>
      </c>
      <c r="Z3" s="162">
        <f>'چک لیست پایش  شهرستان '!M43</f>
        <v>0</v>
      </c>
      <c r="AA3" s="162">
        <f>'چک لیست پایش  شهرستان '!M61</f>
        <v>0</v>
      </c>
      <c r="AB3" s="166">
        <f>'چک لیست پایش  شهرستان '!M75</f>
        <v>0</v>
      </c>
      <c r="AC3" s="162">
        <f>'چک لیست پایش  شهرستان '!M84</f>
        <v>0</v>
      </c>
      <c r="AD3" s="162">
        <f>'چک لیست پایش  شهرستان '!M116</f>
        <v>0</v>
      </c>
      <c r="AE3" s="174">
        <f>'چک لیست پایش  شهرستان '!M118</f>
        <v>0</v>
      </c>
      <c r="AF3" s="162">
        <f>'چک لیست پایش  شهرستان '!Q43</f>
        <v>0</v>
      </c>
      <c r="AG3" s="162">
        <f>'چک لیست پایش  شهرستان '!Q61</f>
        <v>0</v>
      </c>
      <c r="AH3" s="173">
        <f>'چک لیست پایش  شهرستان '!Q75</f>
        <v>0</v>
      </c>
      <c r="AI3" s="162">
        <f>'چک لیست پایش  شهرستان '!Q84</f>
        <v>0</v>
      </c>
      <c r="AJ3" s="162">
        <f>'چک لیست پایش  شهرستان '!Q116</f>
        <v>0</v>
      </c>
      <c r="AK3" s="174">
        <f>'چک لیست پایش  شهرستان '!Q118</f>
        <v>0</v>
      </c>
      <c r="AL3" s="162">
        <f>'چک لیست پایش  شهرستان '!S43</f>
        <v>0</v>
      </c>
      <c r="AM3" s="162">
        <f>'چک لیست پایش  شهرستان '!S61</f>
        <v>0</v>
      </c>
      <c r="AN3" s="173">
        <f>'چک لیست پایش  شهرستان '!S75</f>
        <v>0</v>
      </c>
      <c r="AO3" s="162">
        <f>'چک لیست پایش  شهرستان '!S84</f>
        <v>0</v>
      </c>
      <c r="AP3" s="162">
        <f>'چک لیست پایش  شهرستان '!S116</f>
        <v>0</v>
      </c>
      <c r="AQ3" s="174">
        <f>'چک لیست پایش  شهرستان '!S118</f>
        <v>0</v>
      </c>
    </row>
    <row r="4" spans="1:43" ht="15.75" thickBot="1">
      <c r="A4" s="155" t="s">
        <v>136</v>
      </c>
      <c r="B4" s="162">
        <f>'چک لیست پایش  شهرستان '!F43</f>
        <v>0</v>
      </c>
      <c r="C4" s="162">
        <f>'چک لیست پایش  شهرستان '!F61</f>
        <v>0</v>
      </c>
      <c r="D4" s="166">
        <f>'چک لیست پایش  شهرستان '!F75</f>
        <v>0</v>
      </c>
      <c r="E4" s="162">
        <f>'چک لیست پایش  شهرستان '!F84</f>
        <v>0</v>
      </c>
      <c r="F4" s="162">
        <f>'چک لیست پایش  شهرستان '!F116</f>
        <v>0</v>
      </c>
      <c r="G4" s="174">
        <f>'چک لیست پایش  شهرستان '!F118</f>
        <v>0</v>
      </c>
      <c r="H4" s="162">
        <f>'چک لیست پایش  شهرستان '!H43</f>
        <v>0</v>
      </c>
      <c r="I4" s="162">
        <f>'چک لیست پایش  شهرستان '!H61</f>
        <v>0</v>
      </c>
      <c r="J4" s="166">
        <f>'چک لیست پایش  شهرستان '!H75</f>
        <v>0</v>
      </c>
      <c r="K4" s="162">
        <f>'چک لیست پایش  شهرستان '!H84</f>
        <v>0</v>
      </c>
      <c r="L4" s="162">
        <f>'چک لیست پایش  شهرستان '!H116</f>
        <v>0</v>
      </c>
      <c r="M4" s="174">
        <f>'چک لیست پایش  شهرستان '!H118</f>
        <v>0</v>
      </c>
      <c r="N4" s="162">
        <f>'چک لیست پایش  شهرستان '!J43</f>
        <v>0</v>
      </c>
      <c r="O4" s="162">
        <f>'چک لیست پایش  شهرستان '!J61</f>
        <v>0</v>
      </c>
      <c r="P4" s="166">
        <f>'چک لیست پایش  شهرستان '!J75</f>
        <v>0</v>
      </c>
      <c r="Q4" s="162">
        <f>'چک لیست پایش  شهرستان '!J84</f>
        <v>0</v>
      </c>
      <c r="R4" s="162">
        <f>'چک لیست پایش  شهرستان '!J116</f>
        <v>0</v>
      </c>
      <c r="S4" s="174">
        <f>'چک لیست پایش  شهرستان '!J118</f>
        <v>0</v>
      </c>
      <c r="T4" s="162">
        <f>'چک لیست پایش  شهرستان '!L43</f>
        <v>0</v>
      </c>
      <c r="U4" s="162">
        <f>'چک لیست پایش  شهرستان '!L61</f>
        <v>0</v>
      </c>
      <c r="V4" s="166">
        <f>'چک لیست پایش  شهرستان '!L75</f>
        <v>0</v>
      </c>
      <c r="W4" s="162">
        <f>'چک لیست پایش  شهرستان '!L84</f>
        <v>0</v>
      </c>
      <c r="X4" s="162">
        <f>'چک لیست پایش  شهرستان '!L116</f>
        <v>0</v>
      </c>
      <c r="Y4" s="174">
        <f>'چک لیست پایش  شهرستان '!L118</f>
        <v>0</v>
      </c>
      <c r="Z4" s="162">
        <f>'چک لیست پایش  شهرستان '!N43</f>
        <v>0</v>
      </c>
      <c r="AA4" s="162">
        <f>'چک لیست پایش  شهرستان '!N61</f>
        <v>0</v>
      </c>
      <c r="AB4" s="166">
        <f>'چک لیست پایش  شهرستان '!N75</f>
        <v>0</v>
      </c>
      <c r="AC4" s="162">
        <f>'چک لیست پایش  شهرستان '!N84</f>
        <v>0</v>
      </c>
      <c r="AD4" s="162">
        <f>'چک لیست پایش  شهرستان '!N116</f>
        <v>0</v>
      </c>
      <c r="AE4" s="174">
        <f>'چک لیست پایش  شهرستان '!N118</f>
        <v>0</v>
      </c>
      <c r="AF4" s="162">
        <f>'چک لیست پایش  شهرستان '!R43</f>
        <v>0</v>
      </c>
      <c r="AG4" s="162">
        <f>'چک لیست پایش  شهرستان '!R61</f>
        <v>0</v>
      </c>
      <c r="AH4" s="173">
        <f>'چک لیست پایش  شهرستان '!R75</f>
        <v>0</v>
      </c>
      <c r="AI4" s="162">
        <f>'چک لیست پایش  شهرستان '!R84</f>
        <v>0</v>
      </c>
      <c r="AJ4" s="162">
        <f>'چک لیست پایش  شهرستان '!R116</f>
        <v>0</v>
      </c>
      <c r="AK4" s="174">
        <f>'چک لیست پایش  شهرستان '!R118</f>
        <v>0</v>
      </c>
      <c r="AL4" s="162">
        <f>'چک لیست پایش  شهرستان '!T43</f>
        <v>0</v>
      </c>
      <c r="AM4" s="162">
        <f>'چک لیست پایش  شهرستان '!T61</f>
        <v>0</v>
      </c>
      <c r="AN4" s="173">
        <f>'چک لیست پایش  شهرستان '!T75</f>
        <v>0</v>
      </c>
      <c r="AO4" s="162">
        <f>'چک لیست پایش  شهرستان '!T84</f>
        <v>0</v>
      </c>
      <c r="AP4" s="162">
        <f>'چک لیست پایش  شهرستان '!T116</f>
        <v>0</v>
      </c>
      <c r="AQ4" s="174">
        <f>'چک لیست پایش  شهرستان '!T118</f>
        <v>0</v>
      </c>
    </row>
    <row r="5" spans="1:43">
      <c r="A5" s="155"/>
      <c r="B5" s="156"/>
      <c r="C5" s="156"/>
      <c r="D5" s="156"/>
      <c r="E5" s="156"/>
      <c r="F5" s="156"/>
      <c r="G5" s="157" t="e">
        <f>AVERAGE(B5:F5)</f>
        <v>#DIV/0!</v>
      </c>
      <c r="H5" s="156"/>
      <c r="I5" s="156"/>
      <c r="J5" s="156"/>
      <c r="K5" s="156"/>
      <c r="L5" s="156"/>
      <c r="M5" s="157" t="e">
        <f>AVERAGE(H5:L5)</f>
        <v>#DIV/0!</v>
      </c>
      <c r="N5" s="156"/>
      <c r="O5" s="156"/>
      <c r="P5" s="156"/>
      <c r="Q5" s="156"/>
      <c r="R5" s="156"/>
      <c r="S5" s="157" t="e">
        <f>AVERAGE(N5:R5)</f>
        <v>#DIV/0!</v>
      </c>
      <c r="T5" s="156"/>
      <c r="U5" s="156"/>
      <c r="V5" s="156"/>
      <c r="W5" s="156"/>
      <c r="X5" s="156"/>
      <c r="Y5" s="157" t="e">
        <f>AVERAGE(T5:X5)</f>
        <v>#DIV/0!</v>
      </c>
      <c r="Z5" s="156"/>
      <c r="AA5" s="156"/>
      <c r="AB5" s="156"/>
      <c r="AC5" s="156"/>
      <c r="AD5" s="156"/>
      <c r="AE5" s="157" t="e">
        <f>AVERAGE(Z5:AD5)</f>
        <v>#DIV/0!</v>
      </c>
      <c r="AF5" s="156"/>
      <c r="AG5" s="156"/>
      <c r="AH5" s="156"/>
      <c r="AI5" s="156"/>
      <c r="AJ5" s="156"/>
      <c r="AK5" s="157" t="e">
        <f>AVERAGE(AF5:AJ5)</f>
        <v>#DIV/0!</v>
      </c>
      <c r="AL5" s="156"/>
      <c r="AM5" s="156"/>
      <c r="AN5" s="156"/>
      <c r="AO5" s="156"/>
      <c r="AP5" s="156"/>
      <c r="AQ5" s="157" t="e">
        <f>AVERAGE(AL5:AP5)</f>
        <v>#DIV/0!</v>
      </c>
    </row>
    <row r="6" spans="1:43">
      <c r="A6" s="155"/>
      <c r="B6" s="156"/>
      <c r="C6" s="156"/>
      <c r="D6" s="156"/>
      <c r="E6" s="156"/>
      <c r="F6" s="156"/>
      <c r="G6" s="157" t="e">
        <f>AVERAGE(B6:F6)</f>
        <v>#DIV/0!</v>
      </c>
      <c r="H6" s="156"/>
      <c r="I6" s="156"/>
      <c r="J6" s="156"/>
      <c r="K6" s="156"/>
      <c r="L6" s="156"/>
      <c r="M6" s="157" t="e">
        <f>AVERAGE(H6:L6)</f>
        <v>#DIV/0!</v>
      </c>
      <c r="N6" s="156"/>
      <c r="O6" s="156"/>
      <c r="P6" s="156"/>
      <c r="Q6" s="156"/>
      <c r="R6" s="156"/>
      <c r="S6" s="157" t="e">
        <f>AVERAGE(N6:R6)</f>
        <v>#DIV/0!</v>
      </c>
      <c r="T6" s="156"/>
      <c r="U6" s="156"/>
      <c r="V6" s="156"/>
      <c r="W6" s="156"/>
      <c r="X6" s="156"/>
      <c r="Y6" s="157" t="e">
        <f>AVERAGE(T6:X6)</f>
        <v>#DIV/0!</v>
      </c>
      <c r="Z6" s="156"/>
      <c r="AA6" s="156"/>
      <c r="AB6" s="156"/>
      <c r="AC6" s="156"/>
      <c r="AD6" s="156"/>
      <c r="AE6" s="157" t="e">
        <f>AVERAGE(Z6:AD6)</f>
        <v>#DIV/0!</v>
      </c>
      <c r="AF6" s="156"/>
      <c r="AG6" s="156"/>
      <c r="AH6" s="156"/>
      <c r="AI6" s="156"/>
      <c r="AJ6" s="156"/>
      <c r="AK6" s="157" t="e">
        <f>AVERAGE(AF6:AJ6)</f>
        <v>#DIV/0!</v>
      </c>
      <c r="AL6" s="156"/>
      <c r="AM6" s="156"/>
      <c r="AN6" s="156"/>
      <c r="AO6" s="156"/>
      <c r="AP6" s="156"/>
      <c r="AQ6" s="157" t="e">
        <f>AVERAGE(AL6:AP6)</f>
        <v>#DIV/0!</v>
      </c>
    </row>
    <row r="10" spans="1:43" ht="15.75" thickBot="1"/>
    <row r="11" spans="1:43" ht="22.5" customHeight="1">
      <c r="D11" s="158"/>
      <c r="E11" s="221" t="str">
        <f>'چک لیست پایش  شهرستان '!E4:F4</f>
        <v>زیج وشاخص</v>
      </c>
      <c r="F11" s="222"/>
      <c r="G11" s="221" t="str">
        <f>'چک لیست پایش  شهرستان '!G4:H4</f>
        <v>گزارش آمار</v>
      </c>
      <c r="H11" s="222"/>
      <c r="I11" s="221" t="str">
        <f>'چک لیست پایش  شهرستان '!I4:J4</f>
        <v xml:space="preserve">جمعیت </v>
      </c>
      <c r="J11" s="222"/>
      <c r="K11" s="221" t="str">
        <f>'چک لیست پایش  شهرستان '!K4:L4</f>
        <v>نظام ثبت مرگ</v>
      </c>
      <c r="L11" s="222"/>
      <c r="M11" s="221" t="str">
        <f>'چک لیست پایش  شهرستان '!M4:N4</f>
        <v>IT</v>
      </c>
      <c r="N11" s="222"/>
      <c r="O11" s="223" t="s">
        <v>138</v>
      </c>
      <c r="P11" s="224"/>
      <c r="Q11" s="225" t="s">
        <v>139</v>
      </c>
      <c r="R11" s="226"/>
      <c r="AP11" t="s">
        <v>141</v>
      </c>
    </row>
    <row r="12" spans="1:43">
      <c r="D12" s="159"/>
      <c r="E12" s="160" t="s">
        <v>13</v>
      </c>
      <c r="F12" s="160" t="s">
        <v>14</v>
      </c>
      <c r="G12" s="160" t="s">
        <v>13</v>
      </c>
      <c r="H12" s="160" t="s">
        <v>14</v>
      </c>
      <c r="I12" s="160" t="s">
        <v>13</v>
      </c>
      <c r="J12" s="160" t="s">
        <v>14</v>
      </c>
      <c r="K12" s="160" t="s">
        <v>13</v>
      </c>
      <c r="L12" s="160" t="s">
        <v>14</v>
      </c>
      <c r="M12" s="160" t="s">
        <v>13</v>
      </c>
      <c r="N12" s="160" t="s">
        <v>14</v>
      </c>
      <c r="O12" s="167" t="s">
        <v>13</v>
      </c>
      <c r="P12" s="167" t="s">
        <v>14</v>
      </c>
      <c r="Q12" s="168" t="s">
        <v>13</v>
      </c>
      <c r="R12" s="168" t="s">
        <v>14</v>
      </c>
      <c r="AP12" t="s">
        <v>142</v>
      </c>
    </row>
    <row r="13" spans="1:43">
      <c r="D13" s="161" t="s">
        <v>132</v>
      </c>
      <c r="E13" s="162">
        <f>'چک لیست پایش  شهرستان '!E43</f>
        <v>0</v>
      </c>
      <c r="F13" s="162">
        <f>'چک لیست پایش  شهرستان '!F43</f>
        <v>0</v>
      </c>
      <c r="G13" s="162">
        <f>'چک لیست پایش  شهرستان '!G43</f>
        <v>0</v>
      </c>
      <c r="H13" s="162">
        <f>'چک لیست پایش  شهرستان '!H43</f>
        <v>0</v>
      </c>
      <c r="I13" s="162">
        <f>'چک لیست پایش  شهرستان '!I43</f>
        <v>0</v>
      </c>
      <c r="J13" s="162">
        <f>'چک لیست پایش  شهرستان '!J43</f>
        <v>0</v>
      </c>
      <c r="K13" s="162">
        <f>'چک لیست پایش  شهرستان '!K43</f>
        <v>0</v>
      </c>
      <c r="L13" s="162">
        <f>'چک لیست پایش  شهرستان '!L43</f>
        <v>0</v>
      </c>
      <c r="M13" s="162">
        <f>'چک لیست پایش  شهرستان '!M43</f>
        <v>0</v>
      </c>
      <c r="N13" s="162">
        <f>'چک لیست پایش  شهرستان '!N43</f>
        <v>0</v>
      </c>
      <c r="O13" s="162">
        <f>'چک لیست پایش  شهرستان '!S43</f>
        <v>0</v>
      </c>
      <c r="P13" s="162">
        <f>'چک لیست پایش  شهرستان '!T43</f>
        <v>0</v>
      </c>
      <c r="Q13" s="162">
        <f>'چک لیست پایش  شهرستان '!Q43</f>
        <v>0</v>
      </c>
      <c r="R13" s="162">
        <f>'چک لیست پایش  شهرستان '!R43</f>
        <v>0</v>
      </c>
      <c r="AP13" t="s">
        <v>143</v>
      </c>
    </row>
    <row r="14" spans="1:43">
      <c r="D14" s="163" t="s">
        <v>56</v>
      </c>
      <c r="E14" s="162">
        <f>'چک لیست پایش  شهرستان '!E61</f>
        <v>0</v>
      </c>
      <c r="F14" s="162">
        <f>'چک لیست پایش  شهرستان '!F61</f>
        <v>0</v>
      </c>
      <c r="G14" s="162">
        <f>'چک لیست پایش  شهرستان '!G61</f>
        <v>0</v>
      </c>
      <c r="H14" s="162">
        <f>'چک لیست پایش  شهرستان '!H61</f>
        <v>0</v>
      </c>
      <c r="I14" s="162">
        <f>'چک لیست پایش  شهرستان '!I61</f>
        <v>0</v>
      </c>
      <c r="J14" s="162">
        <f>'چک لیست پایش  شهرستان '!J61</f>
        <v>0</v>
      </c>
      <c r="K14" s="162">
        <f>'چک لیست پایش  شهرستان '!K61</f>
        <v>0</v>
      </c>
      <c r="L14" s="162">
        <f>'چک لیست پایش  شهرستان '!L61</f>
        <v>0</v>
      </c>
      <c r="M14" s="162">
        <f>'چک لیست پایش  شهرستان '!M61</f>
        <v>0</v>
      </c>
      <c r="N14" s="162">
        <f>'چک لیست پایش  شهرستان '!N61</f>
        <v>0</v>
      </c>
      <c r="O14" s="162">
        <f>'چک لیست پایش  شهرستان '!S61</f>
        <v>0</v>
      </c>
      <c r="P14" s="162">
        <f>'چک لیست پایش  شهرستان '!T61</f>
        <v>0</v>
      </c>
      <c r="Q14" s="162">
        <f>'چک لیست پایش  شهرستان '!Q61</f>
        <v>0</v>
      </c>
      <c r="R14" s="162">
        <f>'چک لیست پایش  شهرستان '!R61</f>
        <v>0</v>
      </c>
      <c r="AP14" t="s">
        <v>144</v>
      </c>
    </row>
    <row r="15" spans="1:43" ht="30">
      <c r="D15" s="161" t="s">
        <v>133</v>
      </c>
      <c r="E15" s="166">
        <f>'چک لیست پایش  شهرستان '!E75</f>
        <v>0</v>
      </c>
      <c r="F15" s="166">
        <f>'چک لیست پایش  شهرستان '!F75</f>
        <v>0</v>
      </c>
      <c r="G15" s="166">
        <f>'چک لیست پایش  شهرستان '!G75</f>
        <v>0</v>
      </c>
      <c r="H15" s="166">
        <f>'چک لیست پایش  شهرستان '!H75</f>
        <v>0</v>
      </c>
      <c r="I15" s="166">
        <f>'چک لیست پایش  شهرستان '!I75</f>
        <v>0</v>
      </c>
      <c r="J15" s="166">
        <f>'چک لیست پایش  شهرستان '!J75</f>
        <v>0</v>
      </c>
      <c r="K15" s="166">
        <f>'چک لیست پایش  شهرستان '!K75</f>
        <v>0</v>
      </c>
      <c r="L15" s="166">
        <f>'چک لیست پایش  شهرستان '!L75</f>
        <v>0</v>
      </c>
      <c r="M15" s="166">
        <f>'چک لیست پایش  شهرستان '!M75</f>
        <v>0</v>
      </c>
      <c r="N15" s="166">
        <f>'چک لیست پایش  شهرستان '!N75</f>
        <v>0</v>
      </c>
      <c r="O15" s="173">
        <f>'چک لیست پایش  شهرستان '!S75</f>
        <v>0</v>
      </c>
      <c r="P15" s="173">
        <f>'چک لیست پایش  شهرستان '!T75</f>
        <v>0</v>
      </c>
      <c r="Q15" s="173">
        <f>'چک لیست پایش  شهرستان '!Q75</f>
        <v>0</v>
      </c>
      <c r="R15" s="173">
        <f>'چک لیست پایش  شهرستان '!R75</f>
        <v>0</v>
      </c>
    </row>
    <row r="16" spans="1:43">
      <c r="D16" s="161" t="s">
        <v>87</v>
      </c>
      <c r="E16" s="162">
        <f>'چک لیست پایش  شهرستان '!E84</f>
        <v>0</v>
      </c>
      <c r="F16" s="162">
        <f>'چک لیست پایش  شهرستان '!F84</f>
        <v>0</v>
      </c>
      <c r="G16" s="162">
        <f>'چک لیست پایش  شهرستان '!G84</f>
        <v>0</v>
      </c>
      <c r="H16" s="162">
        <f>'چک لیست پایش  شهرستان '!H84</f>
        <v>0</v>
      </c>
      <c r="I16" s="162">
        <f>'چک لیست پایش  شهرستان '!I84</f>
        <v>0</v>
      </c>
      <c r="J16" s="162">
        <f>'چک لیست پایش  شهرستان '!J84</f>
        <v>0</v>
      </c>
      <c r="K16" s="162">
        <f>'چک لیست پایش  شهرستان '!K84</f>
        <v>0</v>
      </c>
      <c r="L16" s="162">
        <f>'چک لیست پایش  شهرستان '!L84</f>
        <v>0</v>
      </c>
      <c r="M16" s="162">
        <f>'چک لیست پایش  شهرستان '!M84</f>
        <v>0</v>
      </c>
      <c r="N16" s="162">
        <f>'چک لیست پایش  شهرستان '!N84</f>
        <v>0</v>
      </c>
      <c r="O16" s="162">
        <f>'چک لیست پایش  شهرستان '!S84</f>
        <v>0</v>
      </c>
      <c r="P16" s="162">
        <f>'چک لیست پایش  شهرستان '!T84</f>
        <v>0</v>
      </c>
      <c r="Q16" s="162">
        <f>'چک لیست پایش  شهرستان '!Q84</f>
        <v>0</v>
      </c>
      <c r="R16" s="162">
        <f>'چک لیست پایش  شهرستان '!R84</f>
        <v>0</v>
      </c>
    </row>
    <row r="17" spans="4:18" ht="30">
      <c r="D17" s="161" t="s">
        <v>134</v>
      </c>
      <c r="E17" s="162">
        <f>'چک لیست پایش  شهرستان '!E116</f>
        <v>0</v>
      </c>
      <c r="F17" s="162">
        <f>'چک لیست پایش  شهرستان '!F116</f>
        <v>0</v>
      </c>
      <c r="G17" s="162">
        <f>'چک لیست پایش  شهرستان '!G116</f>
        <v>0</v>
      </c>
      <c r="H17" s="162">
        <f>'چک لیست پایش  شهرستان '!H116</f>
        <v>0</v>
      </c>
      <c r="I17" s="162">
        <f>'چک لیست پایش  شهرستان '!I116</f>
        <v>0</v>
      </c>
      <c r="J17" s="162">
        <f>'چک لیست پایش  شهرستان '!J116</f>
        <v>0</v>
      </c>
      <c r="K17" s="162">
        <f>'چک لیست پایش  شهرستان '!K116</f>
        <v>0</v>
      </c>
      <c r="L17" s="162">
        <f>'چک لیست پایش  شهرستان '!L116</f>
        <v>0</v>
      </c>
      <c r="M17" s="162">
        <f>'چک لیست پایش  شهرستان '!M116</f>
        <v>0</v>
      </c>
      <c r="N17" s="162">
        <f>'چک لیست پایش  شهرستان '!N116</f>
        <v>0</v>
      </c>
      <c r="O17" s="162">
        <f>'چک لیست پایش  شهرستان '!S116</f>
        <v>0</v>
      </c>
      <c r="P17" s="162">
        <f>'چک لیست پایش  شهرستان '!T116</f>
        <v>0</v>
      </c>
      <c r="Q17" s="162">
        <f>'چک لیست پایش  شهرستان '!Q116</f>
        <v>0</v>
      </c>
      <c r="R17" s="162">
        <f>'چک لیست پایش  شهرستان '!R116</f>
        <v>0</v>
      </c>
    </row>
    <row r="18" spans="4:18" ht="15.75" thickBot="1">
      <c r="D18" s="164" t="s">
        <v>137</v>
      </c>
      <c r="E18" s="165">
        <f>'چک لیست پایش  شهرستان '!E118</f>
        <v>0</v>
      </c>
      <c r="F18" s="165">
        <f>'چک لیست پایش  شهرستان '!F118</f>
        <v>0</v>
      </c>
      <c r="G18" s="165">
        <f>'چک لیست پایش  شهرستان '!G118</f>
        <v>0</v>
      </c>
      <c r="H18" s="165">
        <f>'چک لیست پایش  شهرستان '!H118</f>
        <v>0</v>
      </c>
      <c r="I18" s="165">
        <f>'چک لیست پایش  شهرستان '!I118</f>
        <v>0</v>
      </c>
      <c r="J18" s="165">
        <f>'چک لیست پایش  شهرستان '!J118</f>
        <v>0</v>
      </c>
      <c r="K18" s="165">
        <f>'چک لیست پایش  شهرستان '!K118</f>
        <v>0</v>
      </c>
      <c r="L18" s="165">
        <f>'چک لیست پایش  شهرستان '!L118</f>
        <v>0</v>
      </c>
      <c r="M18" s="165">
        <f>'چک لیست پایش  شهرستان '!M118</f>
        <v>0</v>
      </c>
      <c r="N18" s="165">
        <f>'چک لیست پایش  شهرستان '!N118</f>
        <v>0</v>
      </c>
      <c r="O18" s="165">
        <f>'چک لیست پایش  شهرستان '!S118</f>
        <v>0</v>
      </c>
      <c r="P18" s="165">
        <f>'چک لیست پایش  شهرستان '!T118</f>
        <v>0</v>
      </c>
      <c r="Q18" s="165">
        <f>'چک لیست پایش  شهرستان '!Q118</f>
        <v>0</v>
      </c>
      <c r="R18" s="165">
        <f>'چک لیست پایش  شهرستان '!R118</f>
        <v>0</v>
      </c>
    </row>
  </sheetData>
  <mergeCells count="15">
    <mergeCell ref="AL1:AQ1"/>
    <mergeCell ref="AF1:AK1"/>
    <mergeCell ref="E11:F11"/>
    <mergeCell ref="G11:H11"/>
    <mergeCell ref="I11:J11"/>
    <mergeCell ref="K11:L11"/>
    <mergeCell ref="M11:N11"/>
    <mergeCell ref="O11:P11"/>
    <mergeCell ref="Q11:R11"/>
    <mergeCell ref="Z1:AE1"/>
    <mergeCell ref="A1:A2"/>
    <mergeCell ref="B1:G1"/>
    <mergeCell ref="H1:M1"/>
    <mergeCell ref="N1:S1"/>
    <mergeCell ref="T1:Y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چک لیست پایش  شهرستان </vt:lpstr>
      <vt:lpstr>جارت</vt:lpstr>
      <vt:lpstr>'چک لیست پایش  شهرستان '!OLE_LINK1</vt:lpstr>
    </vt:vector>
  </TitlesOfParts>
  <Company>MRT www.Win2Farsi.com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MRT Pack 30 DVDs</dc:creator>
  <cp:lastModifiedBy>MRT Pack 30 DVDs</cp:lastModifiedBy>
  <dcterms:created xsi:type="dcterms:W3CDTF">2015-01-03T10:52:44Z</dcterms:created>
  <dcterms:modified xsi:type="dcterms:W3CDTF">2015-01-07T09:59:00Z</dcterms:modified>
</cp:coreProperties>
</file>